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comments33.xml" ContentType="application/vnd.openxmlformats-officedocument.spreadsheetml.comments+xml"/>
  <Override PartName="/xl/worksheets/sheet34.xml" ContentType="application/vnd.openxmlformats-officedocument.spreadsheetml.worksheet+xml"/>
  <Override PartName="/xl/worksheets/sheet35.xml" ContentType="application/vnd.openxmlformats-officedocument.spreadsheetml.worksheet+xml"/>
  <Override PartName="/xl/comments35.xml" ContentType="application/vnd.openxmlformats-officedocument.spreadsheetml.comments+xml"/>
  <Override PartName="/xl/worksheets/sheet36.xml" ContentType="application/vnd.openxmlformats-officedocument.spreadsheetml.worksheet+xml"/>
  <Override PartName="/xl/worksheets/sheet37.xml" ContentType="application/vnd.openxmlformats-officedocument.spreadsheetml.worksheet+xml"/>
  <Override PartName="/xl/comments37.xml" ContentType="application/vnd.openxmlformats-officedocument.spreadsheetml.comments+xml"/>
  <Override PartName="/xl/worksheets/sheet38.xml" ContentType="application/vnd.openxmlformats-officedocument.spreadsheetml.worksheet+xml"/>
  <Override PartName="/xl/worksheets/sheet39.xml" ContentType="application/vnd.openxmlformats-officedocument.spreadsheetml.worksheet+xml"/>
  <Override PartName="/xl/comments39.xml" ContentType="application/vnd.openxmlformats-officedocument.spreadsheetml.comments+xml"/>
  <Override PartName="/xl/worksheets/sheet40.xml" ContentType="application/vnd.openxmlformats-officedocument.spreadsheetml.worksheet+xml"/>
  <Override PartName="/xl/comments40.xml" ContentType="application/vnd.openxmlformats-officedocument.spreadsheetml.comments+xml"/>
  <Override PartName="/xl/worksheets/sheet41.xml" ContentType="application/vnd.openxmlformats-officedocument.spreadsheetml.worksheet+xml"/>
  <Override PartName="/xl/comments41.xml" ContentType="application/vnd.openxmlformats-officedocument.spreadsheetml.comments+xml"/>
  <Override PartName="/xl/worksheets/sheet42.xml" ContentType="application/vnd.openxmlformats-officedocument.spreadsheetml.worksheet+xml"/>
  <Override PartName="/xl/comments42.xml" ContentType="application/vnd.openxmlformats-officedocument.spreadsheetml.comments+xml"/>
  <Override PartName="/xl/worksheets/sheet43.xml" ContentType="application/vnd.openxmlformats-officedocument.spreadsheetml.worksheet+xml"/>
  <Override PartName="/xl/worksheets/sheet44.xml" ContentType="application/vnd.openxmlformats-officedocument.spreadsheetml.worksheet+xml"/>
  <Override PartName="/xl/comments44.xml" ContentType="application/vnd.openxmlformats-officedocument.spreadsheetml.comments+xml"/>
  <Override PartName="/xl/worksheets/sheet45.xml" ContentType="application/vnd.openxmlformats-officedocument.spreadsheetml.worksheet+xml"/>
  <Override PartName="/xl/comments45.xml" ContentType="application/vnd.openxmlformats-officedocument.spreadsheetml.comments+xml"/>
  <Override PartName="/xl/worksheets/sheet46.xml" ContentType="application/vnd.openxmlformats-officedocument.spreadsheetml.worksheet+xml"/>
  <Override PartName="/xl/comments46.xml" ContentType="application/vnd.openxmlformats-officedocument.spreadsheetml.comments+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comments51.xml" ContentType="application/vnd.openxmlformats-officedocument.spreadsheetml.comments+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comments56.xml" ContentType="application/vnd.openxmlformats-officedocument.spreadsheetml.comments+xml"/>
  <Override PartName="/xl/worksheets/sheet57.xml" ContentType="application/vnd.openxmlformats-officedocument.spreadsheetml.worksheet+xml"/>
  <Override PartName="/xl/comments57.xml" ContentType="application/vnd.openxmlformats-officedocument.spreadsheetml.comments+xml"/>
  <Override PartName="/xl/worksheets/sheet58.xml" ContentType="application/vnd.openxmlformats-officedocument.spreadsheetml.worksheet+xml"/>
  <Override PartName="/xl/comments58.xml" ContentType="application/vnd.openxmlformats-officedocument.spreadsheetml.comments+xml"/>
  <Override PartName="/xl/worksheets/sheet59.xml" ContentType="application/vnd.openxmlformats-officedocument.spreadsheetml.worksheet+xml"/>
  <Override PartName="/xl/worksheets/sheet60.xml" ContentType="application/vnd.openxmlformats-officedocument.spreadsheetml.worksheet+xml"/>
  <Override PartName="/xl/comments60.xml" ContentType="application/vnd.openxmlformats-officedocument.spreadsheetml.comments+xml"/>
  <Override PartName="/xl/worksheets/sheet61.xml" ContentType="application/vnd.openxmlformats-officedocument.spreadsheetml.worksheet+xml"/>
  <Override PartName="/xl/comments61.xml" ContentType="application/vnd.openxmlformats-officedocument.spreadsheetml.comments+xml"/>
  <Override PartName="/xl/worksheets/sheet62.xml" ContentType="application/vnd.openxmlformats-officedocument.spreadsheetml.worksheet+xml"/>
  <Override PartName="/xl/comments62.xml" ContentType="application/vnd.openxmlformats-officedocument.spreadsheetml.comments+xml"/>
  <Override PartName="/xl/worksheets/sheet63.xml" ContentType="application/vnd.openxmlformats-officedocument.spreadsheetml.worksheet+xml"/>
  <Override PartName="/xl/comments63.xml" ContentType="application/vnd.openxmlformats-officedocument.spreadsheetml.comments+xml"/>
  <Override PartName="/xl/worksheets/sheet64.xml" ContentType="application/vnd.openxmlformats-officedocument.spreadsheetml.worksheet+xml"/>
  <Override PartName="/xl/comments64.xml" ContentType="application/vnd.openxmlformats-officedocument.spreadsheetml.comments+xml"/>
  <Override PartName="/xl/worksheets/sheet65.xml" ContentType="application/vnd.openxmlformats-officedocument.spreadsheetml.worksheet+xml"/>
  <Override PartName="/xl/comments65.xml" ContentType="application/vnd.openxmlformats-officedocument.spreadsheetml.comments+xml"/>
  <Override PartName="/xl/worksheets/sheet66.xml" ContentType="application/vnd.openxmlformats-officedocument.spreadsheetml.worksheet+xml"/>
  <Override PartName="/xl/worksheets/sheet67.xml" ContentType="application/vnd.openxmlformats-officedocument.spreadsheetml.worksheet+xml"/>
  <Override PartName="/xl/comments67.xml" ContentType="application/vnd.openxmlformats-officedocument.spreadsheetml.comments+xml"/>
  <Override PartName="/xl/worksheets/sheet68.xml" ContentType="application/vnd.openxmlformats-officedocument.spreadsheetml.worksheet+xml"/>
  <Override PartName="/xl/worksheets/sheet69.xml" ContentType="application/vnd.openxmlformats-officedocument.spreadsheetml.worksheet+xml"/>
  <Override PartName="/xl/comments69.xml" ContentType="application/vnd.openxmlformats-officedocument.spreadsheetml.comments+xml"/>
  <Override PartName="/xl/worksheets/sheet70.xml" ContentType="application/vnd.openxmlformats-officedocument.spreadsheetml.worksheet+xml"/>
  <Override PartName="/xl/comments70.xml" ContentType="application/vnd.openxmlformats-officedocument.spreadsheetml.comments+xml"/>
  <Override PartName="/xl/worksheets/sheet71.xml" ContentType="application/vnd.openxmlformats-officedocument.spreadsheetml.worksheet+xml"/>
  <Override PartName="/xl/comments71.xml" ContentType="application/vnd.openxmlformats-officedocument.spreadsheetml.comments+xml"/>
  <Override PartName="/xl/worksheets/sheet72.xml" ContentType="application/vnd.openxmlformats-officedocument.spreadsheetml.worksheet+xml"/>
  <Override PartName="/xl/worksheets/sheet73.xml" ContentType="application/vnd.openxmlformats-officedocument.spreadsheetml.worksheet+xml"/>
  <Override PartName="/xl/comments73.xml" ContentType="application/vnd.openxmlformats-officedocument.spreadsheetml.comments+xml"/>
  <Override PartName="/xl/worksheets/sheet74.xml" ContentType="application/vnd.openxmlformats-officedocument.spreadsheetml.worksheet+xml"/>
  <Override PartName="/xl/comments74.xml" ContentType="application/vnd.openxmlformats-officedocument.spreadsheetml.comments+xml"/>
  <Override PartName="/xl/worksheets/sheet75.xml" ContentType="application/vnd.openxmlformats-officedocument.spreadsheetml.worksheet+xml"/>
  <Override PartName="/xl/comments75.xml" ContentType="application/vnd.openxmlformats-officedocument.spreadsheetml.comments+xml"/>
  <Override PartName="/xl/worksheets/sheet76.xml" ContentType="application/vnd.openxmlformats-officedocument.spreadsheetml.worksheet+xml"/>
  <Override PartName="/xl/comments76.xml" ContentType="application/vnd.openxmlformats-officedocument.spreadsheetml.comments+xml"/>
  <Override PartName="/xl/worksheets/sheet77.xml" ContentType="application/vnd.openxmlformats-officedocument.spreadsheetml.worksheet+xml"/>
  <Override PartName="/xl/comments77.xml" ContentType="application/vnd.openxmlformats-officedocument.spreadsheetml.comments+xml"/>
  <Override PartName="/xl/worksheets/sheet78.xml" ContentType="application/vnd.openxmlformats-officedocument.spreadsheetml.worksheet+xml"/>
  <Override PartName="/xl/comments78.xml" ContentType="application/vnd.openxmlformats-officedocument.spreadsheetml.comments+xml"/>
  <Override PartName="/xl/worksheets/sheet79.xml" ContentType="application/vnd.openxmlformats-officedocument.spreadsheetml.worksheet+xml"/>
  <Override PartName="/xl/comments79.xml" ContentType="application/vnd.openxmlformats-officedocument.spreadsheetml.comments+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comments83.xml" ContentType="application/vnd.openxmlformats-officedocument.spreadsheetml.comments+xml"/>
  <Override PartName="/xl/worksheets/sheet84.xml" ContentType="application/vnd.openxmlformats-officedocument.spreadsheetml.worksheet+xml"/>
  <Override PartName="/xl/worksheets/sheet85.xml" ContentType="application/vnd.openxmlformats-officedocument.spreadsheetml.worksheet+xml"/>
  <Override PartName="/xl/comments85.xml" ContentType="application/vnd.openxmlformats-officedocument.spreadsheetml.comments+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7950" tabRatio="791" firstSheet="1" activeTab="2"/>
  </bookViews>
  <sheets>
    <sheet name="资产负债表(旧)" sheetId="1" state="hidden" r:id="rId1"/>
    <sheet name="1-汇总表" sheetId="2" r:id="rId2"/>
    <sheet name="2-分类汇总" sheetId="3" r:id="rId3"/>
    <sheet name="3-流动汇总" sheetId="4" state="hidden" r:id="rId4"/>
    <sheet name="表3-1货币汇总表" sheetId="5" state="hidden" r:id="rId5"/>
    <sheet name="3-1-1现金" sheetId="6" state="hidden" r:id="rId6"/>
    <sheet name="3-1-2银行存款" sheetId="7" state="hidden" r:id="rId7"/>
    <sheet name="3-1-3其他货币资金" sheetId="8" state="hidden" r:id="rId8"/>
    <sheet name="3-2交易性金融资产汇总" sheetId="9" state="hidden" r:id="rId9"/>
    <sheet name="3-2-1交易性-股票" sheetId="10" state="hidden" r:id="rId10"/>
    <sheet name="3-2-2交易性-债券" sheetId="11" state="hidden" r:id="rId11"/>
    <sheet name="3-2-3交易性-基金" sheetId="12" state="hidden" r:id="rId12"/>
    <sheet name="3-3应收票据" sheetId="13" state="hidden" r:id="rId13"/>
    <sheet name="3-4预付账款" sheetId="14" state="hidden" r:id="rId14"/>
    <sheet name="3-5应收账款" sheetId="15" state="hidden" r:id="rId15"/>
    <sheet name="3-6应收利息" sheetId="16" state="hidden" r:id="rId16"/>
    <sheet name="3-7应收股利" sheetId="17" state="hidden" r:id="rId17"/>
    <sheet name="3-8其他应收款" sheetId="18" state="hidden" r:id="rId18"/>
    <sheet name="3-9存货汇总" sheetId="19" r:id="rId19"/>
    <sheet name="3-9-1材料采购（在途物资）" sheetId="20" state="hidden" r:id="rId20"/>
    <sheet name="3-9-2原材料" sheetId="21" r:id="rId21"/>
    <sheet name="3-9-3在库周转材料" sheetId="22" state="hidden" r:id="rId22"/>
    <sheet name="3-9-4委托加工物资" sheetId="23" state="hidden" r:id="rId23"/>
    <sheet name="3-9-5产成品（库存商品）" sheetId="24" r:id="rId24"/>
    <sheet name="3-9-6在产品（自制半成品）" sheetId="25" r:id="rId25"/>
    <sheet name="3-9-7发出商品" sheetId="26" state="hidden" r:id="rId26"/>
    <sheet name="3-9-8生产成本" sheetId="27" state="hidden" r:id="rId27"/>
    <sheet name="3-9-9低值易耗品" sheetId="28" state="hidden" r:id="rId28"/>
    <sheet name="3-10一年到期非流动资产" sheetId="29" state="hidden" r:id="rId29"/>
    <sheet name="3-11其他流动资产" sheetId="30" state="hidden" r:id="rId30"/>
    <sheet name="4-非流动资产汇总" sheetId="31" state="hidden" r:id="rId31"/>
    <sheet name="4-1可供出售金融资产汇总" sheetId="32" state="hidden" r:id="rId32"/>
    <sheet name="4-1-1可出售-股票" sheetId="33" state="hidden" r:id="rId33"/>
    <sheet name="4-1-2可出售-债券" sheetId="34" state="hidden" r:id="rId34"/>
    <sheet name="4-1-3可出售-其他" sheetId="35" state="hidden" r:id="rId35"/>
    <sheet name="4-2持有到期投资" sheetId="36" state="hidden" r:id="rId36"/>
    <sheet name="4-3长期应收" sheetId="37" state="hidden" r:id="rId37"/>
    <sheet name="4-4股权投资" sheetId="38" state="hidden" r:id="rId38"/>
    <sheet name="4-5-1投资性房地产" sheetId="39" state="hidden" r:id="rId39"/>
    <sheet name="4-5-2投资性房地产" sheetId="40" state="hidden" r:id="rId40"/>
    <sheet name="4-5-3投资性地产" sheetId="41" state="hidden" r:id="rId41"/>
    <sheet name="4-5-4投资性地产" sheetId="42" state="hidden" r:id="rId42"/>
    <sheet name="4-6固定资产汇总" sheetId="43" state="hidden" r:id="rId43"/>
    <sheet name="4-6-1房屋建筑物" sheetId="44" r:id="rId44"/>
    <sheet name="4-6-2构筑物" sheetId="45" state="hidden" r:id="rId45"/>
    <sheet name="4-6-3管道沟槽" sheetId="46" state="hidden" r:id="rId46"/>
    <sheet name="1" sheetId="47" state="hidden" r:id="rId47"/>
    <sheet name="4-6-4机器设备" sheetId="48" state="hidden" r:id="rId48"/>
    <sheet name="4-6-5车辆" sheetId="49" state="hidden" r:id="rId49"/>
    <sheet name="4-6-6电子设备" sheetId="50" state="hidden" r:id="rId50"/>
    <sheet name="4-6-7土地" sheetId="51" state="hidden" r:id="rId51"/>
    <sheet name="4-7在建工程汇总" sheetId="52" state="hidden" r:id="rId52"/>
    <sheet name="4-7-1在建（土建）" sheetId="53" state="hidden" r:id="rId53"/>
    <sheet name="4-7-2在建（设备）" sheetId="54" state="hidden" r:id="rId54"/>
    <sheet name="4-8工程物资" sheetId="55" state="hidden" r:id="rId55"/>
    <sheet name="4-9固定资产清理" sheetId="56" state="hidden" r:id="rId56"/>
    <sheet name="4-10水库水资源资产" sheetId="57" state="hidden" r:id="rId57"/>
    <sheet name="4-11油气资产" sheetId="58" state="hidden" r:id="rId58"/>
    <sheet name="4-12无形资产汇总" sheetId="59" r:id="rId59"/>
    <sheet name="4-12-1无形-土地" sheetId="60" r:id="rId60"/>
    <sheet name="4-12-2无形-矿业权" sheetId="61" state="hidden" r:id="rId61"/>
    <sheet name="4-12-3无形-其他" sheetId="62" state="hidden" r:id="rId62"/>
    <sheet name="4-13开发支出" sheetId="63" state="hidden" r:id="rId63"/>
    <sheet name="4-14商誉" sheetId="64" state="hidden" r:id="rId64"/>
    <sheet name="4-15长期待摊费用" sheetId="65" state="hidden" r:id="rId65"/>
    <sheet name="4-16递延所得税资产" sheetId="66" state="hidden" r:id="rId66"/>
    <sheet name="4-17其他非流动资产" sheetId="67" state="hidden" r:id="rId67"/>
    <sheet name="5-流动负债汇总" sheetId="68" state="hidden" r:id="rId68"/>
    <sheet name="5-1短期借款" sheetId="69" state="hidden" r:id="rId69"/>
    <sheet name="5-2交易性金融负债" sheetId="70" state="hidden" r:id="rId70"/>
    <sheet name="5-3应付票据" sheetId="71" state="hidden" r:id="rId71"/>
    <sheet name="5-4应付账款" sheetId="72" state="hidden" r:id="rId72"/>
    <sheet name="5-5预收账款" sheetId="73" state="hidden" r:id="rId73"/>
    <sheet name="5-6应付职工薪酬" sheetId="74" state="hidden" r:id="rId74"/>
    <sheet name="5-7应交税金及附加" sheetId="75" state="hidden" r:id="rId75"/>
    <sheet name="5-8应付利息" sheetId="76" state="hidden" r:id="rId76"/>
    <sheet name="5-9应付股利（利润）" sheetId="77" state="hidden" r:id="rId77"/>
    <sheet name="5-10其他应付款" sheetId="78" state="hidden" r:id="rId78"/>
    <sheet name="5-11一年到期非流动负债" sheetId="79" state="hidden" r:id="rId79"/>
    <sheet name="5-12短期责任准备" sheetId="80" state="hidden" r:id="rId80"/>
    <sheet name="5-13担保赔偿准备" sheetId="81" state="hidden" r:id="rId81"/>
    <sheet name="6-非流动负债汇总 " sheetId="82" state="hidden" r:id="rId82"/>
    <sheet name="6-1长期借款" sheetId="83" state="hidden" r:id="rId83"/>
    <sheet name="6-2应付债券" sheetId="84" state="hidden" r:id="rId84"/>
    <sheet name="6-3长期应付款" sheetId="85" state="hidden" r:id="rId85"/>
    <sheet name="6-4专项应付款" sheetId="86" state="hidden" r:id="rId86"/>
    <sheet name="6-5预计负债" sheetId="87" state="hidden" r:id="rId87"/>
    <sheet name="6-6递延所得税负债" sheetId="88" state="hidden" r:id="rId88"/>
    <sheet name="6-7其他非流动负债" sheetId="89" state="hidden" r:id="rId89"/>
  </sheets>
  <externalReferences>
    <externalReference r:id="rId92"/>
  </externalReferences>
  <definedNames>
    <definedName name="_xlnm._FilterDatabase" localSheetId="20" hidden="1">'3-9-2原材料'!$H$1:$H$257</definedName>
    <definedName name="_xlnm._FilterDatabase" localSheetId="23" hidden="1">'3-9-5产成品（库存商品）'!$K$1:$K$364</definedName>
    <definedName name="_xlnm._FilterDatabase" localSheetId="47" hidden="1">'4-6-4机器设备'!$A$6:$AU$100</definedName>
    <definedName name="_xlnm.Print_Area" localSheetId="1">'1-汇总表'!$A$1:$F$31</definedName>
    <definedName name="_xlnm.Print_Area" localSheetId="2">'2-分类汇总'!$A$1:$F$60</definedName>
    <definedName name="_xlnm.Print_Area" localSheetId="23">'3-9-5产成品（库存商品）'!$A$1:$K$364</definedName>
    <definedName name="_xlnm.Print_Area" localSheetId="43">'4-6-1房屋建筑物'!$A$1:$O$14</definedName>
    <definedName name="_xlnm.Print_Area" localSheetId="47">'4-6-4机器设备'!$A$1:$N$106</definedName>
    <definedName name="_xlnm.Print_Titles" localSheetId="2">'2-分类汇总'!$1:$5</definedName>
    <definedName name="_xlnm.Print_Titles" localSheetId="13">'3-4预付账款'!$1:$5</definedName>
    <definedName name="_xlnm.Print_Titles" localSheetId="20">'3-9-2原材料'!$1:$6</definedName>
    <definedName name="_xlnm.Print_Titles" localSheetId="23">'3-9-5产成品（库存商品）'!$1:$6</definedName>
    <definedName name="_xlnm.Print_Titles" localSheetId="43">'4-6-1房屋建筑物'!$1:$9</definedName>
    <definedName name="_xlnm.Print_Titles" localSheetId="47">'4-6-4机器设备'!$1:$6</definedName>
    <definedName name="_xlnm.Print_Titles" localSheetId="49">'4-6-6电子设备'!$1:$6</definedName>
    <definedName name="_xlnm.Print_Titles" localSheetId="52">'4-7-1在建（土建）'!$1:$5</definedName>
    <definedName name="_xlnm.Print_Titles" localSheetId="71">'5-4应付账款'!$1:$5</definedName>
    <definedName name="_xlnm.Print_Titles" localSheetId="72">'5-5预收账款'!$1:$5</definedName>
  </definedNames>
  <calcPr fullCalcOnLoad="1" fullPrecision="0"/>
</workbook>
</file>

<file path=xl/comments11.xml><?xml version="1.0" encoding="utf-8"?>
<comments xmlns="http://schemas.openxmlformats.org/spreadsheetml/2006/main">
  <authors>
    <author>chenjie</author>
  </authors>
  <commentList>
    <comment ref="B6" authorId="0">
      <text>
        <r>
          <rPr>
            <sz val="9"/>
            <rFont val="宋体"/>
            <family val="0"/>
          </rPr>
          <t xml:space="preserve">chenjie:
</t>
        </r>
        <r>
          <rPr>
            <sz val="9"/>
            <rFont val="宋体"/>
            <family val="0"/>
          </rPr>
          <t>填列全称</t>
        </r>
      </text>
    </comment>
    <comment ref="C6" authorId="0">
      <text>
        <r>
          <rPr>
            <sz val="9"/>
            <rFont val="宋体"/>
            <family val="0"/>
          </rPr>
          <t xml:space="preserve">chenjie:
</t>
        </r>
        <r>
          <rPr>
            <sz val="9"/>
            <rFont val="宋体"/>
            <family val="0"/>
          </rPr>
          <t>如：国库券、电力债券
    ＊＊公司债券</t>
        </r>
      </text>
    </comment>
  </commentList>
</comments>
</file>

<file path=xl/comments12.xml><?xml version="1.0" encoding="utf-8"?>
<comments xmlns="http://schemas.openxmlformats.org/spreadsheetml/2006/main">
  <authors>
    <author>chenjie</author>
  </authors>
  <commentList>
    <comment ref="B6" authorId="0">
      <text>
        <r>
          <rPr>
            <sz val="9"/>
            <rFont val="宋体"/>
            <family val="0"/>
          </rPr>
          <t xml:space="preserve">chenjie:
</t>
        </r>
        <r>
          <rPr>
            <sz val="9"/>
            <rFont val="宋体"/>
            <family val="0"/>
          </rPr>
          <t>填列全称</t>
        </r>
      </text>
    </comment>
    <comment ref="C6" authorId="0">
      <text>
        <r>
          <rPr>
            <sz val="9"/>
            <rFont val="宋体"/>
            <family val="0"/>
          </rPr>
          <t>如：上投摩根内需动力</t>
        </r>
      </text>
    </comment>
    <comment ref="D6" authorId="0">
      <text>
        <r>
          <rPr>
            <sz val="9"/>
            <rFont val="宋体"/>
            <family val="0"/>
          </rPr>
          <t>开放式、封闭式等</t>
        </r>
      </text>
    </comment>
    <comment ref="E6" authorId="0">
      <text>
        <r>
          <rPr>
            <sz val="9"/>
            <rFont val="宋体"/>
            <family val="0"/>
          </rPr>
          <t xml:space="preserve">chenjie:
</t>
        </r>
        <r>
          <rPr>
            <sz val="9"/>
            <rFont val="宋体"/>
            <family val="0"/>
          </rPr>
          <t>购买日</t>
        </r>
      </text>
    </comment>
  </commentList>
</comments>
</file>

<file path=xl/comments16.xml><?xml version="1.0" encoding="utf-8"?>
<comments xmlns="http://schemas.openxmlformats.org/spreadsheetml/2006/main">
  <authors>
    <author>chenjie</author>
  </authors>
  <commentList>
    <comment ref="B6" authorId="0">
      <text>
        <r>
          <rPr>
            <sz val="9"/>
            <rFont val="宋体"/>
            <family val="0"/>
          </rPr>
          <t xml:space="preserve">chenjie:
</t>
        </r>
        <r>
          <rPr>
            <sz val="9"/>
            <rFont val="宋体"/>
            <family val="0"/>
          </rPr>
          <t>填全称</t>
        </r>
      </text>
    </comment>
    <comment ref="C6" authorId="0">
      <text>
        <r>
          <rPr>
            <sz val="9"/>
            <rFont val="宋体"/>
            <family val="0"/>
          </rPr>
          <t xml:space="preserve">chenjie:
</t>
        </r>
        <r>
          <rPr>
            <sz val="9"/>
            <rFont val="宋体"/>
            <family val="0"/>
          </rPr>
          <t>发生日期指利息结算日，填列到日。</t>
        </r>
      </text>
    </comment>
    <comment ref="E6" authorId="0">
      <text>
        <r>
          <rPr>
            <sz val="9"/>
            <rFont val="宋体"/>
            <family val="0"/>
          </rPr>
          <t xml:space="preserve">chenjie:
</t>
        </r>
        <r>
          <rPr>
            <sz val="9"/>
            <rFont val="宋体"/>
            <family val="0"/>
          </rPr>
          <t>填列到“日”，如“2001.6.1—2001.12.30”。</t>
        </r>
      </text>
    </comment>
  </commentList>
</comments>
</file>

<file path=xl/comments17.xml><?xml version="1.0" encoding="utf-8"?>
<comments xmlns="http://schemas.openxmlformats.org/spreadsheetml/2006/main">
  <authors>
    <author>chenjie</author>
  </authors>
  <commentList>
    <comment ref="C6" authorId="0">
      <text>
        <r>
          <rPr>
            <sz val="9"/>
            <rFont val="宋体"/>
            <family val="0"/>
          </rPr>
          <t xml:space="preserve">chenjie:
</t>
        </r>
        <r>
          <rPr>
            <sz val="9"/>
            <rFont val="宋体"/>
            <family val="0"/>
          </rPr>
          <t>指的是利润或股利分配时间</t>
        </r>
      </text>
    </comment>
    <comment ref="D6" authorId="0">
      <text>
        <r>
          <rPr>
            <sz val="9"/>
            <rFont val="宋体"/>
            <family val="0"/>
          </rPr>
          <t xml:space="preserve">chenjie:
</t>
        </r>
        <r>
          <rPr>
            <sz val="9"/>
            <rFont val="宋体"/>
            <family val="0"/>
          </rPr>
          <t>指股利发生的期间，如2002年应收2001年的股利，则该栏目填写“2001年”。</t>
        </r>
      </text>
    </comment>
    <comment ref="I6" authorId="0">
      <text>
        <r>
          <rPr>
            <sz val="9"/>
            <rFont val="宋体"/>
            <family val="0"/>
          </rPr>
          <t xml:space="preserve">chenjie:
</t>
        </r>
        <r>
          <rPr>
            <sz val="9"/>
            <rFont val="宋体"/>
            <family val="0"/>
          </rPr>
          <t>注明实际的股权比例</t>
        </r>
      </text>
    </comment>
  </commentList>
</comments>
</file>

<file path=xl/comments21.xml><?xml version="1.0" encoding="utf-8"?>
<comments xmlns="http://schemas.openxmlformats.org/spreadsheetml/2006/main">
  <authors>
    <author>chenjie</author>
  </authors>
  <commentList>
    <comment ref="M194" authorId="0">
      <text>
        <r>
          <rPr>
            <sz val="9"/>
            <rFont val="宋体"/>
            <family val="0"/>
          </rPr>
          <t xml:space="preserve">chenjie:
</t>
        </r>
        <r>
          <rPr>
            <sz val="9"/>
            <rFont val="宋体"/>
            <family val="0"/>
          </rPr>
          <t>(1)注1；(2)负数余额产生的原因。</t>
        </r>
      </text>
    </comment>
  </commentList>
</comments>
</file>

<file path=xl/comments22.xml><?xml version="1.0" encoding="utf-8"?>
<comments xmlns="http://schemas.openxmlformats.org/spreadsheetml/2006/main">
  <authors>
    <author>chenjie</author>
  </authors>
  <commentList>
    <comment ref="M7" authorId="0">
      <text>
        <r>
          <rPr>
            <sz val="9"/>
            <rFont val="宋体"/>
            <family val="0"/>
          </rPr>
          <t xml:space="preserve">chenjie:
</t>
        </r>
        <r>
          <rPr>
            <sz val="9"/>
            <rFont val="宋体"/>
            <family val="0"/>
          </rPr>
          <t>(1)注1；(2)负数余额产生的原因。</t>
        </r>
      </text>
    </comment>
  </commentList>
</comments>
</file>

<file path=xl/comments29.xml><?xml version="1.0" encoding="utf-8"?>
<comments xmlns="http://schemas.openxmlformats.org/spreadsheetml/2006/main">
  <authors>
    <author>chenjie</author>
  </authors>
  <commentList>
    <comment ref="B6" authorId="0">
      <text>
        <r>
          <rPr>
            <sz val="9"/>
            <rFont val="宋体"/>
            <family val="0"/>
          </rPr>
          <t xml:space="preserve">chenjie:
</t>
        </r>
        <r>
          <rPr>
            <sz val="9"/>
            <rFont val="宋体"/>
            <family val="0"/>
          </rPr>
          <t>填入债券名称如：“3年期国库券”、“5年期电力基金债券”等</t>
        </r>
      </text>
    </comment>
    <comment ref="C6" authorId="0">
      <text>
        <r>
          <rPr>
            <sz val="9"/>
            <rFont val="宋体"/>
            <family val="0"/>
          </rPr>
          <t xml:space="preserve">chenjie:
</t>
        </r>
        <r>
          <rPr>
            <sz val="9"/>
            <rFont val="宋体"/>
            <family val="0"/>
          </rPr>
          <t>购买日</t>
        </r>
      </text>
    </comment>
    <comment ref="I6" authorId="0">
      <text>
        <r>
          <rPr>
            <sz val="9"/>
            <rFont val="宋体"/>
            <family val="0"/>
          </rPr>
          <t xml:space="preserve">chenjie:
</t>
        </r>
        <r>
          <rPr>
            <sz val="9"/>
            <rFont val="宋体"/>
            <family val="0"/>
          </rPr>
          <t>设定抵押的债券应标明</t>
        </r>
      </text>
    </comment>
  </commentList>
</comments>
</file>

<file path=xl/comments30.xml><?xml version="1.0" encoding="utf-8"?>
<comments xmlns="http://schemas.openxmlformats.org/spreadsheetml/2006/main">
  <authors>
    <author>chenjie</author>
  </authors>
  <commentList>
    <comment ref="B6" authorId="0">
      <text>
        <r>
          <rPr>
            <sz val="9"/>
            <rFont val="宋体"/>
            <family val="0"/>
          </rPr>
          <t xml:space="preserve">chenjie:
</t>
        </r>
        <r>
          <rPr>
            <sz val="9"/>
            <rFont val="宋体"/>
            <family val="0"/>
          </rPr>
          <t>根据具体资产内容填写</t>
        </r>
      </text>
    </comment>
    <comment ref="J6" authorId="0">
      <text>
        <r>
          <rPr>
            <sz val="9"/>
            <rFont val="宋体"/>
            <family val="0"/>
          </rPr>
          <t xml:space="preserve">chenjie:
</t>
        </r>
        <r>
          <rPr>
            <sz val="9"/>
            <rFont val="宋体"/>
            <family val="0"/>
          </rPr>
          <t>因特殊原因转入的资产，应在备注栏简要说明原因，有可能发生损失的项目，应提供相关文件资料</t>
        </r>
      </text>
    </comment>
  </commentList>
</comments>
</file>

<file path=xl/comments33.xml><?xml version="1.0" encoding="utf-8"?>
<comments xmlns="http://schemas.openxmlformats.org/spreadsheetml/2006/main">
  <authors>
    <author>chenjie</author>
  </authors>
  <commentList>
    <comment ref="B6" authorId="0">
      <text>
        <r>
          <rPr>
            <sz val="9"/>
            <rFont val="宋体"/>
            <family val="0"/>
          </rPr>
          <t xml:space="preserve">chenjie:
</t>
        </r>
        <r>
          <rPr>
            <sz val="9"/>
            <rFont val="宋体"/>
            <family val="0"/>
          </rPr>
          <t>填列全称</t>
        </r>
      </text>
    </comment>
    <comment ref="C6" authorId="0">
      <text>
        <r>
          <rPr>
            <sz val="9"/>
            <rFont val="宋体"/>
            <family val="0"/>
          </rPr>
          <t xml:space="preserve">chenjie:
</t>
        </r>
        <r>
          <rPr>
            <sz val="9"/>
            <rFont val="宋体"/>
            <family val="0"/>
          </rPr>
          <t>指国家股、法人股、流通股等</t>
        </r>
      </text>
    </comment>
    <comment ref="D6" authorId="0">
      <text>
        <r>
          <rPr>
            <sz val="9"/>
            <rFont val="宋体"/>
            <family val="0"/>
          </rPr>
          <t xml:space="preserve">chenjie:
</t>
        </r>
        <r>
          <rPr>
            <sz val="9"/>
            <rFont val="宋体"/>
            <family val="0"/>
          </rPr>
          <t>指购买日或以其他方式（如非货币性交易换入、以债权换入等）取得股权的协议转让日</t>
        </r>
      </text>
    </comment>
    <comment ref="E6" authorId="0">
      <text>
        <r>
          <rPr>
            <sz val="9"/>
            <rFont val="宋体"/>
            <family val="0"/>
          </rPr>
          <t xml:space="preserve">chenjie:
</t>
        </r>
        <r>
          <rPr>
            <sz val="9"/>
            <rFont val="宋体"/>
            <family val="0"/>
          </rPr>
          <t>与股权证一致</t>
        </r>
      </text>
    </comment>
    <comment ref="F6" authorId="0">
      <text>
        <r>
          <rPr>
            <sz val="9"/>
            <rFont val="宋体"/>
            <family val="0"/>
          </rPr>
          <t xml:space="preserve">chenjie:
</t>
        </r>
        <r>
          <rPr>
            <sz val="9"/>
            <rFont val="宋体"/>
            <family val="0"/>
          </rPr>
          <t>与股权证一致</t>
        </r>
      </text>
    </comment>
    <comment ref="G6" authorId="0">
      <text>
        <r>
          <rPr>
            <sz val="9"/>
            <rFont val="宋体"/>
            <family val="0"/>
          </rPr>
          <t xml:space="preserve">chenjie:
</t>
        </r>
        <r>
          <rPr>
            <sz val="9"/>
            <rFont val="宋体"/>
            <family val="0"/>
          </rPr>
          <t>指基准日收盘价</t>
        </r>
      </text>
    </comment>
  </commentList>
</comments>
</file>

<file path=xl/comments35.xml><?xml version="1.0" encoding="utf-8"?>
<comments xmlns="http://schemas.openxmlformats.org/spreadsheetml/2006/main">
  <authors>
    <author>chenjie</author>
  </authors>
  <commentList>
    <comment ref="B6" authorId="0">
      <text>
        <r>
          <rPr>
            <sz val="9"/>
            <rFont val="宋体"/>
            <family val="0"/>
          </rPr>
          <t xml:space="preserve">chenjie:
</t>
        </r>
        <r>
          <rPr>
            <sz val="9"/>
            <rFont val="宋体"/>
            <family val="0"/>
          </rPr>
          <t>填列全称</t>
        </r>
      </text>
    </comment>
    <comment ref="C6" authorId="0">
      <text>
        <r>
          <rPr>
            <sz val="9"/>
            <rFont val="宋体"/>
            <family val="0"/>
          </rPr>
          <t>如：XXXXX基金</t>
        </r>
      </text>
    </comment>
    <comment ref="D6" authorId="0">
      <text>
        <r>
          <rPr>
            <sz val="9"/>
            <rFont val="宋体"/>
            <family val="0"/>
          </rPr>
          <t xml:space="preserve">chenjie:
</t>
        </r>
        <r>
          <rPr>
            <sz val="9"/>
            <rFont val="宋体"/>
            <family val="0"/>
          </rPr>
          <t>指购买日或以其他方式（如非货币性交易换入、以债权换入等）取得股权的协议转让日</t>
        </r>
      </text>
    </comment>
    <comment ref="E6" authorId="0">
      <text>
        <r>
          <rPr>
            <sz val="9"/>
            <rFont val="宋体"/>
            <family val="0"/>
          </rPr>
          <t xml:space="preserve">chenjie:
</t>
        </r>
        <r>
          <rPr>
            <sz val="9"/>
            <rFont val="宋体"/>
            <family val="0"/>
          </rPr>
          <t>与股权证一致</t>
        </r>
      </text>
    </comment>
    <comment ref="F6" authorId="0">
      <text>
        <r>
          <rPr>
            <sz val="9"/>
            <rFont val="宋体"/>
            <family val="0"/>
          </rPr>
          <t xml:space="preserve">chenjie:
</t>
        </r>
        <r>
          <rPr>
            <sz val="9"/>
            <rFont val="宋体"/>
            <family val="0"/>
          </rPr>
          <t>指基准日收盘价</t>
        </r>
      </text>
    </comment>
  </commentList>
</comments>
</file>

<file path=xl/comments37.xml><?xml version="1.0" encoding="utf-8"?>
<comments xmlns="http://schemas.openxmlformats.org/spreadsheetml/2006/main">
  <authors>
    <author>chenjie</author>
  </authors>
  <commentList>
    <comment ref="B6" authorId="0">
      <text>
        <r>
          <rPr>
            <sz val="9"/>
            <rFont val="宋体"/>
            <family val="0"/>
          </rPr>
          <t xml:space="preserve">chenjie:
</t>
        </r>
        <r>
          <rPr>
            <sz val="9"/>
            <rFont val="宋体"/>
            <family val="0"/>
          </rPr>
          <t>债务单位名称应填列全称，不应以地名或不明确的简称或业务内容代替</t>
        </r>
      </text>
    </comment>
    <comment ref="C6" authorId="0">
      <text>
        <r>
          <rPr>
            <sz val="9"/>
            <rFont val="宋体"/>
            <family val="0"/>
          </rPr>
          <t xml:space="preserve">chenjie:
</t>
        </r>
        <r>
          <rPr>
            <sz val="9"/>
            <rFont val="宋体"/>
            <family val="0"/>
          </rPr>
          <t>如：“租赁XXXXXX”等</t>
        </r>
      </text>
    </comment>
    <comment ref="D6" authorId="0">
      <text>
        <r>
          <rPr>
            <sz val="9"/>
            <rFont val="宋体"/>
            <family val="0"/>
          </rPr>
          <t xml:space="preserve">chenjie:
</t>
        </r>
        <r>
          <rPr>
            <sz val="9"/>
            <rFont val="宋体"/>
            <family val="0"/>
          </rPr>
          <t>填列最后一笔借方发生额的日期；
日期填写形式(半角状态下)如：2002-6又如2001-11</t>
        </r>
      </text>
    </comment>
    <comment ref="I6" authorId="0">
      <text>
        <r>
          <rPr>
            <sz val="9"/>
            <rFont val="宋体"/>
            <family val="0"/>
          </rPr>
          <t xml:space="preserve">chenjie:
</t>
        </r>
        <r>
          <rPr>
            <sz val="9"/>
            <rFont val="宋体"/>
            <family val="0"/>
          </rPr>
          <t>1）欠款单位为关联方、总公司内部或本公司内部单位的，应在备注栏注明“关联方”、“总公司内部”“内部单位”；2） 涉诉款项应在备注中标明；3）评估基准日后已收回款项的，应注明日期如“2002年7月4日收回”；4）其他填表单位认为应说明的事项</t>
        </r>
      </text>
    </comment>
  </commentList>
</comments>
</file>

<file path=xl/comments39.xml><?xml version="1.0" encoding="utf-8"?>
<comments xmlns="http://schemas.openxmlformats.org/spreadsheetml/2006/main">
  <authors>
    <author>chenjie</author>
  </authors>
  <commentList>
    <comment ref="B8" authorId="0">
      <text>
        <r>
          <rPr>
            <sz val="9"/>
            <rFont val="宋体"/>
            <family val="0"/>
          </rPr>
          <t xml:space="preserve">chenjie:
</t>
        </r>
        <r>
          <rPr>
            <sz val="9"/>
            <rFont val="宋体"/>
            <family val="0"/>
          </rPr>
          <t>填写房产证编号,无证不填</t>
        </r>
      </text>
    </comment>
    <comment ref="E8" authorId="0">
      <text>
        <r>
          <rPr>
            <sz val="9"/>
            <rFont val="宋体"/>
            <family val="0"/>
          </rPr>
          <t xml:space="preserve">chenjie:
</t>
        </r>
        <r>
          <rPr>
            <sz val="9"/>
            <rFont val="宋体"/>
            <family val="0"/>
          </rPr>
          <t>如：“砖混、钢混、框架、砖木、简易”等，各类型结构的定义参见填表说明。</t>
        </r>
      </text>
    </comment>
    <comment ref="F8" authorId="0">
      <text>
        <r>
          <rPr>
            <sz val="9"/>
            <rFont val="宋体"/>
            <family val="0"/>
          </rPr>
          <t xml:space="preserve">chenjie:
</t>
        </r>
        <r>
          <rPr>
            <sz val="9"/>
            <rFont val="宋体"/>
            <family val="0"/>
          </rPr>
          <t>指竣工日期</t>
        </r>
      </text>
    </comment>
    <comment ref="G8" authorId="0">
      <text>
        <r>
          <rPr>
            <sz val="9"/>
            <rFont val="宋体"/>
            <family val="0"/>
          </rPr>
          <t xml:space="preserve">chenjie:
</t>
        </r>
        <r>
          <rPr>
            <sz val="9"/>
            <rFont val="宋体"/>
            <family val="0"/>
          </rPr>
          <t>m2或m3</t>
        </r>
      </text>
    </comment>
    <comment ref="H8" authorId="0">
      <text>
        <r>
          <rPr>
            <sz val="9"/>
            <rFont val="宋体"/>
            <family val="0"/>
          </rPr>
          <t xml:space="preserve">chenjie:
</t>
        </r>
        <r>
          <rPr>
            <sz val="9"/>
            <rFont val="宋体"/>
            <family val="0"/>
          </rPr>
          <t>(1)一般应填写房产证所填写的建筑面积值，如无房屋证，应填写工程概预算书上的面积值，否则就需要重新丈量；(2)对因改扩建已改变了原有建筑面积的，应以基准日实际建筑面积填报，但必须在备注中加以说明。注意：在增加面积的同时，应增加帐面原值及净值，如果增加面积的相应价值未入帐，应同时在备注中注明未入帐部分的建筑面积。</t>
        </r>
      </text>
    </comment>
    <comment ref="Q8" authorId="0">
      <text>
        <r>
          <rPr>
            <sz val="9"/>
            <rFont val="宋体"/>
            <family val="0"/>
          </rPr>
          <t xml:space="preserve">chenjie:
</t>
        </r>
        <r>
          <rPr>
            <sz val="9"/>
            <rFont val="宋体"/>
            <family val="0"/>
          </rPr>
          <t>备注中须说明的事项：(1)对因改扩建已改变了原有建筑面积的；(2)在增加面积的同时，其相应价值未入帐的，注明未入帐部分的建筑面积。(3)盘盈资产及非正常状态下的房屋，如：“危房、已拆除、待报废”等(4)负数余额；(5)房屋管理部门确定为“违章建筑”的。</t>
        </r>
      </text>
    </comment>
  </commentList>
</comments>
</file>

<file path=xl/comments40.xml><?xml version="1.0" encoding="utf-8"?>
<comments xmlns="http://schemas.openxmlformats.org/spreadsheetml/2006/main">
  <authors>
    <author>chenjie</author>
  </authors>
  <commentList>
    <comment ref="B8" authorId="0">
      <text>
        <r>
          <rPr>
            <sz val="9"/>
            <rFont val="宋体"/>
            <family val="0"/>
          </rPr>
          <t xml:space="preserve">chenjie:
</t>
        </r>
        <r>
          <rPr>
            <sz val="9"/>
            <rFont val="宋体"/>
            <family val="0"/>
          </rPr>
          <t>填写房产证编号,无证不填</t>
        </r>
      </text>
    </comment>
    <comment ref="E8" authorId="0">
      <text>
        <r>
          <rPr>
            <sz val="9"/>
            <rFont val="宋体"/>
            <family val="0"/>
          </rPr>
          <t xml:space="preserve">chenjie:
</t>
        </r>
        <r>
          <rPr>
            <sz val="9"/>
            <rFont val="宋体"/>
            <family val="0"/>
          </rPr>
          <t>如：“砖混、钢混、框架、砖木、简易”等，各类型结构的定义参见填表说明。</t>
        </r>
      </text>
    </comment>
    <comment ref="F8" authorId="0">
      <text>
        <r>
          <rPr>
            <sz val="9"/>
            <rFont val="宋体"/>
            <family val="0"/>
          </rPr>
          <t xml:space="preserve">chenjie:
</t>
        </r>
        <r>
          <rPr>
            <sz val="9"/>
            <rFont val="宋体"/>
            <family val="0"/>
          </rPr>
          <t>指竣工日期</t>
        </r>
      </text>
    </comment>
    <comment ref="G8" authorId="0">
      <text>
        <r>
          <rPr>
            <sz val="9"/>
            <rFont val="宋体"/>
            <family val="0"/>
          </rPr>
          <t xml:space="preserve">chenjie:
</t>
        </r>
        <r>
          <rPr>
            <sz val="9"/>
            <rFont val="宋体"/>
            <family val="0"/>
          </rPr>
          <t>m2或m3</t>
        </r>
      </text>
    </comment>
    <comment ref="H8" authorId="0">
      <text>
        <r>
          <rPr>
            <sz val="9"/>
            <rFont val="宋体"/>
            <family val="0"/>
          </rPr>
          <t xml:space="preserve">chenjie:
</t>
        </r>
        <r>
          <rPr>
            <sz val="9"/>
            <rFont val="宋体"/>
            <family val="0"/>
          </rPr>
          <t>(1)一般应填写房产证所填写的建筑面积值，如无房屋证，应填写工程概预算书上的面积值，否则就需要重新丈量；(2)对因改扩建已改变了原有建筑面积的，应以基准日实际建筑面积填报，但必须在备注中加以说明。注意：在增加面积的同时，应增加帐面原值及净值，如果增加面积的相应价值未入帐，应同时在备注中注明未入帐部分的建筑面积。</t>
        </r>
      </text>
    </comment>
    <comment ref="P8" authorId="0">
      <text>
        <r>
          <rPr>
            <sz val="9"/>
            <rFont val="宋体"/>
            <family val="0"/>
          </rPr>
          <t xml:space="preserve">chenjie:
</t>
        </r>
        <r>
          <rPr>
            <sz val="9"/>
            <rFont val="宋体"/>
            <family val="0"/>
          </rPr>
          <t>备注中须说明的事项：(1)对因改扩建已改变了原有建筑面积的；(2)在增加面积的同时，其相应价值未入帐的，注明未入帐部分的建筑面积。(3)盘盈资产及非正常状态下的房屋，如：“危房、已拆除、待报废”等(4)负数余额；(5)房屋管理部门确定为“违章建筑”的。</t>
        </r>
      </text>
    </comment>
  </commentList>
</comments>
</file>

<file path=xl/comments41.xml><?xml version="1.0" encoding="utf-8"?>
<comments xmlns="http://schemas.openxmlformats.org/spreadsheetml/2006/main">
  <authors>
    <author>chenjie</author>
  </authors>
  <commentList>
    <comment ref="B7" authorId="0">
      <text>
        <r>
          <rPr>
            <sz val="9"/>
            <rFont val="宋体"/>
            <family val="0"/>
          </rPr>
          <t xml:space="preserve">chenjie:
</t>
        </r>
        <r>
          <rPr>
            <sz val="9"/>
            <rFont val="宋体"/>
            <family val="0"/>
          </rPr>
          <t>土地使用权证书的编号</t>
        </r>
      </text>
    </comment>
    <comment ref="E7" authorId="0">
      <text>
        <r>
          <rPr>
            <sz val="9"/>
            <rFont val="宋体"/>
            <family val="0"/>
          </rPr>
          <t xml:space="preserve">chenjie:
</t>
        </r>
        <r>
          <rPr>
            <sz val="9"/>
            <rFont val="宋体"/>
            <family val="0"/>
          </rPr>
          <t>所填内容应与土地证记录相符</t>
        </r>
      </text>
    </comment>
    <comment ref="F7" authorId="0">
      <text>
        <r>
          <rPr>
            <sz val="9"/>
            <rFont val="宋体"/>
            <family val="0"/>
          </rPr>
          <t xml:space="preserve">chenjie:
</t>
        </r>
        <r>
          <rPr>
            <sz val="9"/>
            <rFont val="宋体"/>
            <family val="0"/>
          </rPr>
          <t>所填内容应与土地证记录相符</t>
        </r>
      </text>
    </comment>
    <comment ref="G7" authorId="0">
      <text>
        <r>
          <rPr>
            <sz val="9"/>
            <rFont val="宋体"/>
            <family val="0"/>
          </rPr>
          <t xml:space="preserve">chenjie:
</t>
        </r>
        <r>
          <rPr>
            <sz val="9"/>
            <rFont val="宋体"/>
            <family val="0"/>
          </rPr>
          <t>所填内容应与土地证记录相符</t>
        </r>
      </text>
    </comment>
    <comment ref="I7" authorId="0">
      <text>
        <r>
          <rPr>
            <sz val="9"/>
            <rFont val="宋体"/>
            <family val="0"/>
          </rPr>
          <t xml:space="preserve">chenjie:
</t>
        </r>
        <r>
          <rPr>
            <sz val="9"/>
            <rFont val="宋体"/>
            <family val="0"/>
          </rPr>
          <t>所填内容应与土地证记录相符</t>
        </r>
      </text>
    </comment>
  </commentList>
</comments>
</file>

<file path=xl/comments42.xml><?xml version="1.0" encoding="utf-8"?>
<comments xmlns="http://schemas.openxmlformats.org/spreadsheetml/2006/main">
  <authors>
    <author>chenjie</author>
  </authors>
  <commentList>
    <comment ref="B7" authorId="0">
      <text>
        <r>
          <rPr>
            <sz val="9"/>
            <rFont val="宋体"/>
            <family val="0"/>
          </rPr>
          <t xml:space="preserve">chenjie:
</t>
        </r>
        <r>
          <rPr>
            <sz val="9"/>
            <rFont val="宋体"/>
            <family val="0"/>
          </rPr>
          <t>土地使用权证书的编号</t>
        </r>
      </text>
    </comment>
    <comment ref="E7" authorId="0">
      <text>
        <r>
          <rPr>
            <sz val="9"/>
            <rFont val="宋体"/>
            <family val="0"/>
          </rPr>
          <t xml:space="preserve">chenjie:
</t>
        </r>
        <r>
          <rPr>
            <sz val="9"/>
            <rFont val="宋体"/>
            <family val="0"/>
          </rPr>
          <t>所填内容应与土地证记录相符</t>
        </r>
      </text>
    </comment>
    <comment ref="F7" authorId="0">
      <text>
        <r>
          <rPr>
            <sz val="9"/>
            <rFont val="宋体"/>
            <family val="0"/>
          </rPr>
          <t xml:space="preserve">chenjie:
</t>
        </r>
        <r>
          <rPr>
            <sz val="9"/>
            <rFont val="宋体"/>
            <family val="0"/>
          </rPr>
          <t>所填内容应与土地证记录相符</t>
        </r>
      </text>
    </comment>
    <comment ref="G7" authorId="0">
      <text>
        <r>
          <rPr>
            <sz val="9"/>
            <rFont val="宋体"/>
            <family val="0"/>
          </rPr>
          <t xml:space="preserve">chenjie:
</t>
        </r>
        <r>
          <rPr>
            <sz val="9"/>
            <rFont val="宋体"/>
            <family val="0"/>
          </rPr>
          <t>所填内容应与土地证记录相符</t>
        </r>
      </text>
    </comment>
    <comment ref="I7" authorId="0">
      <text>
        <r>
          <rPr>
            <sz val="9"/>
            <rFont val="宋体"/>
            <family val="0"/>
          </rPr>
          <t xml:space="preserve">chenjie:
</t>
        </r>
        <r>
          <rPr>
            <sz val="9"/>
            <rFont val="宋体"/>
            <family val="0"/>
          </rPr>
          <t>所填内容应与土地证记录相符</t>
        </r>
      </text>
    </comment>
  </commentList>
</comments>
</file>

<file path=xl/comments44.xml><?xml version="1.0" encoding="utf-8"?>
<comments xmlns="http://schemas.openxmlformats.org/spreadsheetml/2006/main">
  <authors>
    <author>chenjie</author>
  </authors>
  <commentList>
    <comment ref="D7" authorId="0">
      <text>
        <r>
          <rPr>
            <sz val="9"/>
            <rFont val="宋体"/>
            <family val="0"/>
          </rPr>
          <t xml:space="preserve">chenjie:
</t>
        </r>
        <r>
          <rPr>
            <sz val="9"/>
            <rFont val="宋体"/>
            <family val="0"/>
          </rPr>
          <t>如：“砖混、钢混、框架、砖木、简易”等，各类型结构的定义参见填表说明。</t>
        </r>
      </text>
    </comment>
    <comment ref="F7" authorId="0">
      <text>
        <r>
          <rPr>
            <sz val="9"/>
            <rFont val="宋体"/>
            <family val="0"/>
          </rPr>
          <t xml:space="preserve">chenjie:
</t>
        </r>
        <r>
          <rPr>
            <sz val="9"/>
            <rFont val="宋体"/>
            <family val="0"/>
          </rPr>
          <t>m2或m3</t>
        </r>
      </text>
    </comment>
    <comment ref="G7" authorId="0">
      <text>
        <r>
          <rPr>
            <sz val="9"/>
            <rFont val="宋体"/>
            <family val="0"/>
          </rPr>
          <t xml:space="preserve">chenjie:
</t>
        </r>
        <r>
          <rPr>
            <sz val="9"/>
            <rFont val="宋体"/>
            <family val="0"/>
          </rPr>
          <t>(1)一般应填写房产证所填写的建筑面积值，如无房屋证，应填写工程概预算书上的面积值，否则就需要重新丈量；(2)对因改扩建已改变了原有建筑面积的，应以基准日实际建筑面积填报，但必须在备注中加以说明。注意：在增加面积的同时，应增加帐面原值及净值，如果增加面积的相应价值未入帐，应同时在备注中注明未入帐部分的建筑面积。</t>
        </r>
      </text>
    </comment>
    <comment ref="O7" authorId="0">
      <text>
        <r>
          <rPr>
            <sz val="9"/>
            <rFont val="宋体"/>
            <family val="0"/>
          </rPr>
          <t xml:space="preserve">chenjie:
</t>
        </r>
        <r>
          <rPr>
            <sz val="9"/>
            <rFont val="宋体"/>
            <family val="0"/>
          </rPr>
          <t>备注中须说明的事项：(1)对因改扩建已改变了原有建筑面积的；(2)在增加面积的同时，其相应价值未入帐的，注明未入帐部分的建筑面积。(3)盘盈资产及非正常状态下的房屋，如：“危房、已拆除、待报废”等(4)负数余额；(5)房屋管理部门确定为“违章建筑”的。</t>
        </r>
      </text>
    </comment>
    <comment ref="F9" authorId="0">
      <text>
        <r>
          <rPr>
            <sz val="9"/>
            <rFont val="宋体"/>
            <family val="0"/>
          </rPr>
          <t xml:space="preserve">chenjie:
</t>
        </r>
        <r>
          <rPr>
            <sz val="9"/>
            <rFont val="宋体"/>
            <family val="0"/>
          </rPr>
          <t>m2或m3</t>
        </r>
      </text>
    </comment>
    <comment ref="F8" authorId="0">
      <text>
        <r>
          <rPr>
            <sz val="9"/>
            <rFont val="宋体"/>
            <family val="0"/>
          </rPr>
          <t xml:space="preserve">chenjie:
</t>
        </r>
        <r>
          <rPr>
            <sz val="9"/>
            <rFont val="宋体"/>
            <family val="0"/>
          </rPr>
          <t>m2或m3</t>
        </r>
      </text>
    </comment>
    <comment ref="D8" authorId="0">
      <text>
        <r>
          <rPr>
            <sz val="9"/>
            <rFont val="宋体"/>
            <family val="0"/>
          </rPr>
          <t xml:space="preserve">chenjie:
</t>
        </r>
        <r>
          <rPr>
            <sz val="9"/>
            <rFont val="宋体"/>
            <family val="0"/>
          </rPr>
          <t>如：“砖混、钢混、框架、砖木、简易”等，各类型结构的定义参见填表说明。</t>
        </r>
      </text>
    </comment>
  </commentList>
</comments>
</file>

<file path=xl/comments45.xml><?xml version="1.0" encoding="utf-8"?>
<comments xmlns="http://schemas.openxmlformats.org/spreadsheetml/2006/main">
  <authors>
    <author>zhonglian</author>
    <author>chenjie</author>
  </authors>
  <commentList>
    <comment ref="L6" authorId="0">
      <text>
        <r>
          <rPr>
            <sz val="9"/>
            <rFont val="宋体"/>
            <family val="0"/>
          </rPr>
          <t xml:space="preserve">zhonglian:
</t>
        </r>
      </text>
    </comment>
    <comment ref="E7" authorId="1">
      <text>
        <r>
          <rPr>
            <sz val="9"/>
            <rFont val="宋体"/>
            <family val="0"/>
          </rPr>
          <t xml:space="preserve">chenjie:
</t>
        </r>
        <r>
          <rPr>
            <sz val="9"/>
            <rFont val="宋体"/>
            <family val="0"/>
          </rPr>
          <t>m2或m3</t>
        </r>
      </text>
    </comment>
  </commentList>
</comments>
</file>

<file path=xl/comments46.xml><?xml version="1.0" encoding="utf-8"?>
<comments xmlns="http://schemas.openxmlformats.org/spreadsheetml/2006/main">
  <authors>
    <author>chenjie</author>
  </authors>
  <commentList>
    <comment ref="B7" authorId="0">
      <text>
        <r>
          <rPr>
            <sz val="9"/>
            <rFont val="宋体"/>
            <family val="0"/>
          </rPr>
          <t xml:space="preserve">chenjie:
</t>
        </r>
        <r>
          <rPr>
            <sz val="9"/>
            <rFont val="宋体"/>
            <family val="0"/>
          </rPr>
          <t>填写管道和沟槽的全称</t>
        </r>
      </text>
    </comment>
    <comment ref="E7" authorId="0">
      <text>
        <r>
          <rPr>
            <sz val="9"/>
            <rFont val="宋体"/>
            <family val="0"/>
          </rPr>
          <t xml:space="preserve">chenjie:
</t>
        </r>
        <r>
          <rPr>
            <sz val="9"/>
            <rFont val="宋体"/>
            <family val="0"/>
          </rPr>
          <t>长度、槽深、沟宽*沟厚管径*壁厚、材质、绝缘方式等应按图纸准确填写</t>
        </r>
      </text>
    </comment>
    <comment ref="F7" authorId="0">
      <text>
        <r>
          <rPr>
            <sz val="9"/>
            <rFont val="宋体"/>
            <family val="0"/>
          </rPr>
          <t xml:space="preserve">chenjie:
</t>
        </r>
        <r>
          <rPr>
            <sz val="9"/>
            <rFont val="宋体"/>
            <family val="0"/>
          </rPr>
          <t>如”砖、砼、钢管、砼管”等</t>
        </r>
      </text>
    </comment>
    <comment ref="H7" authorId="0">
      <text>
        <r>
          <rPr>
            <sz val="9"/>
            <rFont val="宋体"/>
            <family val="0"/>
          </rPr>
          <t xml:space="preserve">chenjie:
</t>
        </r>
        <r>
          <rPr>
            <sz val="9"/>
            <rFont val="宋体"/>
            <family val="0"/>
          </rPr>
          <t>指竣工日期</t>
        </r>
      </text>
    </comment>
    <comment ref="O7" authorId="0">
      <text>
        <r>
          <rPr>
            <sz val="9"/>
            <rFont val="宋体"/>
            <family val="0"/>
          </rPr>
          <t xml:space="preserve">chenjie:
</t>
        </r>
        <r>
          <rPr>
            <sz val="9"/>
            <rFont val="宋体"/>
            <family val="0"/>
          </rPr>
          <t>备注中须说明的事项：(1)对因改扩建已改变了原有记录的；(2)改扩建增加的相应价值未入帐的，注明未入帐部分的尺寸规格等。(3)盘盈资产及非正常状态下的资产，如：“已拆除、待报废”等(5)负数余额</t>
        </r>
      </text>
    </comment>
  </commentList>
</comments>
</file>

<file path=xl/comments51.xml><?xml version="1.0" encoding="utf-8"?>
<comments xmlns="http://schemas.openxmlformats.org/spreadsheetml/2006/main">
  <authors>
    <author>chenjie</author>
  </authors>
  <commentList>
    <comment ref="B7" authorId="0">
      <text>
        <r>
          <rPr>
            <sz val="9"/>
            <rFont val="宋体"/>
            <family val="0"/>
          </rPr>
          <t xml:space="preserve">chenjie:
</t>
        </r>
        <r>
          <rPr>
            <sz val="9"/>
            <rFont val="宋体"/>
            <family val="0"/>
          </rPr>
          <t>土地使用权证书的编号</t>
        </r>
      </text>
    </comment>
    <comment ref="D7" authorId="0">
      <text>
        <r>
          <rPr>
            <sz val="9"/>
            <rFont val="宋体"/>
            <family val="0"/>
          </rPr>
          <t xml:space="preserve">chenjie:
</t>
        </r>
        <r>
          <rPr>
            <sz val="9"/>
            <rFont val="宋体"/>
            <family val="0"/>
          </rPr>
          <t>所填内容应与土地证记录相符</t>
        </r>
      </text>
    </comment>
    <comment ref="E7" authorId="0">
      <text>
        <r>
          <rPr>
            <sz val="9"/>
            <rFont val="宋体"/>
            <family val="0"/>
          </rPr>
          <t xml:space="preserve">chenjie:
</t>
        </r>
        <r>
          <rPr>
            <sz val="9"/>
            <rFont val="宋体"/>
            <family val="0"/>
          </rPr>
          <t>所填内容应与土地证记录相符</t>
        </r>
      </text>
    </comment>
    <comment ref="F7" authorId="0">
      <text>
        <r>
          <rPr>
            <sz val="9"/>
            <rFont val="宋体"/>
            <family val="0"/>
          </rPr>
          <t xml:space="preserve">chenjie:
</t>
        </r>
        <r>
          <rPr>
            <sz val="9"/>
            <rFont val="宋体"/>
            <family val="0"/>
          </rPr>
          <t>所填内容应与土地证记录相符</t>
        </r>
      </text>
    </comment>
    <comment ref="H7" authorId="0">
      <text>
        <r>
          <rPr>
            <sz val="9"/>
            <rFont val="宋体"/>
            <family val="0"/>
          </rPr>
          <t xml:space="preserve">chenjie:
</t>
        </r>
        <r>
          <rPr>
            <sz val="9"/>
            <rFont val="宋体"/>
            <family val="0"/>
          </rPr>
          <t>所填内容应与土地证记录相符</t>
        </r>
      </text>
    </comment>
  </commentList>
</comments>
</file>

<file path=xl/comments56.xml><?xml version="1.0" encoding="utf-8"?>
<comments xmlns="http://schemas.openxmlformats.org/spreadsheetml/2006/main">
  <authors>
    <author>chenjie</author>
  </authors>
  <commentList>
    <comment ref="B6" authorId="0">
      <text>
        <r>
          <rPr>
            <sz val="9"/>
            <rFont val="宋体"/>
            <family val="0"/>
          </rPr>
          <t xml:space="preserve">chenjie:
</t>
        </r>
        <r>
          <rPr>
            <sz val="9"/>
            <rFont val="宋体"/>
            <family val="0"/>
          </rPr>
          <t>填列转入固定资产实物名称及规格型号，如“报废油罐汽车HQG5吨1辆”、“出售CA6140.2M普通车床1台”等</t>
        </r>
      </text>
    </comment>
    <comment ref="C6" authorId="0">
      <text>
        <r>
          <rPr>
            <sz val="9"/>
            <rFont val="宋体"/>
            <family val="0"/>
          </rPr>
          <t xml:space="preserve">chenjie:
</t>
        </r>
        <r>
          <rPr>
            <sz val="9"/>
            <rFont val="宋体"/>
            <family val="0"/>
          </rPr>
          <t>发生日期为转入时间</t>
        </r>
      </text>
    </comment>
    <comment ref="H6" authorId="0">
      <text>
        <r>
          <rPr>
            <sz val="9"/>
            <rFont val="宋体"/>
            <family val="0"/>
          </rPr>
          <t xml:space="preserve">chenjie:
</t>
        </r>
        <r>
          <rPr>
            <sz val="9"/>
            <rFont val="宋体"/>
            <family val="0"/>
          </rPr>
          <t>简要注明基准日资产清理状况（如“已清理完毕”、“清理净损失”、“清理收入”等</t>
        </r>
      </text>
    </comment>
  </commentList>
</comments>
</file>

<file path=xl/comments57.xml><?xml version="1.0" encoding="utf-8"?>
<comments xmlns="http://schemas.openxmlformats.org/spreadsheetml/2006/main">
  <authors>
    <author>chenjie</author>
  </authors>
  <commentList>
    <comment ref="J7" authorId="0">
      <text>
        <r>
          <rPr>
            <sz val="9"/>
            <rFont val="宋体"/>
            <family val="0"/>
          </rPr>
          <t xml:space="preserve">chenjie:
</t>
        </r>
        <r>
          <rPr>
            <sz val="9"/>
            <rFont val="宋体"/>
            <family val="0"/>
          </rPr>
          <t>应注明的事项：(1)盘盈(2)非正常资产，如“停用、不需用、待报废、淘汰、盘亏”等(3)仪器仪表、电梯、锅炉、压力容器等规定由有关部门定期鉴定的设备应注明“达标”或“未达标”(4)因折旧提超等原因造成负数余额的项目，应简述原因(5)其他</t>
        </r>
      </text>
    </comment>
  </commentList>
</comments>
</file>

<file path=xl/comments58.xml><?xml version="1.0" encoding="utf-8"?>
<comments xmlns="http://schemas.openxmlformats.org/spreadsheetml/2006/main">
  <authors>
    <author>chenjie</author>
  </authors>
  <commentList>
    <comment ref="N7" authorId="0">
      <text>
        <r>
          <rPr>
            <sz val="9"/>
            <rFont val="宋体"/>
            <family val="0"/>
          </rPr>
          <t xml:space="preserve">chenjie:
</t>
        </r>
        <r>
          <rPr>
            <sz val="9"/>
            <rFont val="宋体"/>
            <family val="0"/>
          </rPr>
          <t>应注明的事项：(1)盘盈(2)非正常资产，如“停用、不需用、待报废、淘汰、盘亏”等(3)仪器仪表、电梯、锅炉、压力容器等规定由有关部门定期鉴定的设备应注明“达标”或“未达标”(4)因折旧提超等原因造成负数余额的项目，应简述原因(5)其他</t>
        </r>
      </text>
    </comment>
  </commentList>
</comments>
</file>

<file path=xl/comments60.xml><?xml version="1.0" encoding="utf-8"?>
<comments xmlns="http://schemas.openxmlformats.org/spreadsheetml/2006/main">
  <authors>
    <author>chenjie</author>
  </authors>
  <commentList>
    <comment ref="D6" authorId="0">
      <text>
        <r>
          <rPr>
            <sz val="9"/>
            <rFont val="宋体"/>
            <family val="0"/>
          </rPr>
          <t xml:space="preserve">chenjie:
</t>
        </r>
        <r>
          <rPr>
            <sz val="9"/>
            <rFont val="宋体"/>
            <family val="0"/>
          </rPr>
          <t>所填内容应与土地证记录相符</t>
        </r>
      </text>
    </comment>
    <comment ref="E6" authorId="0">
      <text>
        <r>
          <rPr>
            <sz val="9"/>
            <rFont val="宋体"/>
            <family val="0"/>
          </rPr>
          <t xml:space="preserve">chenjie:
</t>
        </r>
        <r>
          <rPr>
            <sz val="9"/>
            <rFont val="宋体"/>
            <family val="0"/>
          </rPr>
          <t>所填内容应与土地证记录相符</t>
        </r>
      </text>
    </comment>
    <comment ref="F6" authorId="0">
      <text>
        <r>
          <rPr>
            <sz val="9"/>
            <rFont val="宋体"/>
            <family val="0"/>
          </rPr>
          <t xml:space="preserve">chenjie:
</t>
        </r>
        <r>
          <rPr>
            <sz val="9"/>
            <rFont val="宋体"/>
            <family val="0"/>
          </rPr>
          <t>所填内容应与土地证记录相符</t>
        </r>
      </text>
    </comment>
    <comment ref="H6" authorId="0">
      <text>
        <r>
          <rPr>
            <sz val="9"/>
            <rFont val="宋体"/>
            <family val="0"/>
          </rPr>
          <t xml:space="preserve">chenjie:
</t>
        </r>
        <r>
          <rPr>
            <sz val="9"/>
            <rFont val="宋体"/>
            <family val="0"/>
          </rPr>
          <t>所填内容应与土地证记录相符</t>
        </r>
      </text>
    </comment>
  </commentList>
</comments>
</file>

<file path=xl/comments61.xml><?xml version="1.0" encoding="utf-8"?>
<comments xmlns="http://schemas.openxmlformats.org/spreadsheetml/2006/main">
  <authors>
    <author>chenjie</author>
  </authors>
  <commentList>
    <comment ref="C6" authorId="0">
      <text>
        <r>
          <rPr>
            <sz val="9"/>
            <rFont val="宋体"/>
            <family val="0"/>
          </rPr>
          <t xml:space="preserve">chenjie:
</t>
        </r>
        <r>
          <rPr>
            <sz val="9"/>
            <rFont val="宋体"/>
            <family val="0"/>
          </rPr>
          <t>土地使用权证书的编号</t>
        </r>
      </text>
    </comment>
    <comment ref="E6" authorId="0">
      <text>
        <r>
          <rPr>
            <sz val="9"/>
            <rFont val="宋体"/>
            <family val="0"/>
          </rPr>
          <t xml:space="preserve">chenjie:
</t>
        </r>
        <r>
          <rPr>
            <sz val="9"/>
            <rFont val="宋体"/>
            <family val="0"/>
          </rPr>
          <t>所填内容应与土地证记录相符</t>
        </r>
      </text>
    </comment>
    <comment ref="F6" authorId="0">
      <text>
        <r>
          <rPr>
            <sz val="9"/>
            <rFont val="宋体"/>
            <family val="0"/>
          </rPr>
          <t xml:space="preserve">chenjie:
</t>
        </r>
        <r>
          <rPr>
            <sz val="9"/>
            <rFont val="宋体"/>
            <family val="0"/>
          </rPr>
          <t>所填内容应与土地证记录相符</t>
        </r>
      </text>
    </comment>
  </commentList>
</comments>
</file>

<file path=xl/comments62.xml><?xml version="1.0" encoding="utf-8"?>
<comments xmlns="http://schemas.openxmlformats.org/spreadsheetml/2006/main">
  <authors>
    <author>chenjie</author>
  </authors>
  <commentList>
    <comment ref="B6" authorId="0">
      <text>
        <r>
          <rPr>
            <sz val="9"/>
            <rFont val="宋体"/>
            <family val="0"/>
          </rPr>
          <t xml:space="preserve">chenjie:
</t>
        </r>
        <r>
          <rPr>
            <sz val="9"/>
            <rFont val="宋体"/>
            <family val="0"/>
          </rPr>
          <t>如：“××专利权”、“××软件”等</t>
        </r>
      </text>
    </comment>
    <comment ref="K6" authorId="0">
      <text>
        <r>
          <rPr>
            <sz val="9"/>
            <rFont val="宋体"/>
            <family val="0"/>
          </rPr>
          <t xml:space="preserve">chenjie:
</t>
        </r>
        <r>
          <rPr>
            <sz val="9"/>
            <rFont val="宋体"/>
            <family val="0"/>
          </rPr>
          <t>企业实际拥有但基准日未入帐的不应填入本表</t>
        </r>
      </text>
    </comment>
  </commentList>
</comments>
</file>

<file path=xl/comments63.xml><?xml version="1.0" encoding="utf-8"?>
<comments xmlns="http://schemas.openxmlformats.org/spreadsheetml/2006/main">
  <authors>
    <author>chenjie</author>
  </authors>
  <commentList>
    <comment ref="B6" authorId="0">
      <text>
        <r>
          <rPr>
            <sz val="9"/>
            <rFont val="宋体"/>
            <family val="0"/>
          </rPr>
          <t xml:space="preserve">chenjie:
</t>
        </r>
        <r>
          <rPr>
            <sz val="9"/>
            <rFont val="宋体"/>
            <family val="0"/>
          </rPr>
          <t>如：“××专利权”、“××软件”等</t>
        </r>
      </text>
    </comment>
    <comment ref="H6" authorId="0">
      <text>
        <r>
          <rPr>
            <sz val="9"/>
            <rFont val="宋体"/>
            <family val="0"/>
          </rPr>
          <t xml:space="preserve">chenjie:
</t>
        </r>
        <r>
          <rPr>
            <sz val="9"/>
            <rFont val="宋体"/>
            <family val="0"/>
          </rPr>
          <t>企业实际拥有但基准日未入帐的不应填入本表</t>
        </r>
      </text>
    </comment>
  </commentList>
</comments>
</file>

<file path=xl/comments64.xml><?xml version="1.0" encoding="utf-8"?>
<comments xmlns="http://schemas.openxmlformats.org/spreadsheetml/2006/main">
  <authors>
    <author>chenjie</author>
  </authors>
  <commentList>
    <comment ref="B6" authorId="0">
      <text>
        <r>
          <rPr>
            <sz val="9"/>
            <rFont val="宋体"/>
            <family val="0"/>
          </rPr>
          <t xml:space="preserve">chenjie:
</t>
        </r>
        <r>
          <rPr>
            <sz val="9"/>
            <rFont val="宋体"/>
            <family val="0"/>
          </rPr>
          <t>如：“××专利权”、“××软件”等</t>
        </r>
      </text>
    </comment>
    <comment ref="H6" authorId="0">
      <text>
        <r>
          <rPr>
            <sz val="9"/>
            <rFont val="宋体"/>
            <family val="0"/>
          </rPr>
          <t xml:space="preserve">chenjie:
</t>
        </r>
        <r>
          <rPr>
            <sz val="9"/>
            <rFont val="宋体"/>
            <family val="0"/>
          </rPr>
          <t>企业实际拥有但基准日未入帐的不应填入本表</t>
        </r>
      </text>
    </comment>
  </commentList>
</comments>
</file>

<file path=xl/comments65.xml><?xml version="1.0" encoding="utf-8"?>
<comments xmlns="http://schemas.openxmlformats.org/spreadsheetml/2006/main">
  <authors>
    <author>chenjie</author>
  </authors>
  <commentList>
    <comment ref="B6" authorId="0">
      <text>
        <r>
          <rPr>
            <sz val="9"/>
            <rFont val="宋体"/>
            <family val="0"/>
          </rPr>
          <t xml:space="preserve">chenjie:
</t>
        </r>
        <r>
          <rPr>
            <sz val="9"/>
            <rFont val="宋体"/>
            <family val="0"/>
          </rPr>
          <t>指摊销期在1年以上的各种费用。如“××租入资产改良款”、“××资产大修费用“等。若填表单位开办费在本科目核算，则除按要求填写本表外，应参照开办费清查评估明细表的要求在备注栏注明费用包括的计提内容和相应金额，或附专项说明亦可。</t>
        </r>
      </text>
    </comment>
    <comment ref="D6" authorId="0">
      <text>
        <r>
          <rPr>
            <sz val="9"/>
            <rFont val="宋体"/>
            <family val="0"/>
          </rPr>
          <t xml:space="preserve">chenjie:
</t>
        </r>
        <r>
          <rPr>
            <sz val="9"/>
            <rFont val="宋体"/>
            <family val="0"/>
          </rPr>
          <t>指开始摊销前的金额。</t>
        </r>
      </text>
    </comment>
  </commentList>
</comments>
</file>

<file path=xl/comments67.xml><?xml version="1.0" encoding="utf-8"?>
<comments xmlns="http://schemas.openxmlformats.org/spreadsheetml/2006/main">
  <authors>
    <author>chenjie</author>
  </authors>
  <commentList>
    <comment ref="H6" authorId="0">
      <text>
        <r>
          <rPr>
            <sz val="9"/>
            <rFont val="宋体"/>
            <family val="0"/>
          </rPr>
          <t xml:space="preserve">chenjie:
</t>
        </r>
        <r>
          <rPr>
            <sz val="9"/>
            <rFont val="宋体"/>
            <family val="0"/>
          </rPr>
          <t>金额较大的项目，在备注栏注明其内容或附说明该项资产的内容和价值构成的专项说明。</t>
        </r>
      </text>
    </comment>
  </commentList>
</comments>
</file>

<file path=xl/comments69.xml><?xml version="1.0" encoding="utf-8"?>
<comments xmlns="http://schemas.openxmlformats.org/spreadsheetml/2006/main">
  <authors>
    <author>chenjie</author>
  </authors>
  <commentList>
    <comment ref="K6" authorId="0">
      <text>
        <r>
          <rPr>
            <sz val="9"/>
            <rFont val="宋体"/>
            <family val="0"/>
          </rPr>
          <t xml:space="preserve">chenjie:
</t>
        </r>
        <r>
          <rPr>
            <sz val="9"/>
            <rFont val="宋体"/>
            <family val="0"/>
          </rPr>
          <t>标明（或附专项说明）借款的用途、担保条件（信用担保、资产抵押或质押等）、借款利息计提及支付情况（请准确说明利息计提、支付到哪一天）。</t>
        </r>
      </text>
    </comment>
    <comment ref="D6" authorId="0">
      <text>
        <r>
          <rPr>
            <sz val="9"/>
            <rFont val="宋体"/>
            <family val="0"/>
          </rPr>
          <t xml:space="preserve">chenjie:
</t>
        </r>
        <r>
          <rPr>
            <sz val="9"/>
            <rFont val="宋体"/>
            <family val="0"/>
          </rPr>
          <t>与借款合同规定到期日应一致</t>
        </r>
      </text>
    </comment>
    <comment ref="E6" authorId="0">
      <text>
        <r>
          <rPr>
            <sz val="9"/>
            <rFont val="宋体"/>
            <family val="0"/>
          </rPr>
          <t xml:space="preserve">chenjie:
</t>
        </r>
        <r>
          <rPr>
            <sz val="9"/>
            <rFont val="宋体"/>
            <family val="0"/>
          </rPr>
          <t>与借款合同规定利率应一致</t>
        </r>
      </text>
    </comment>
    <comment ref="H6" authorId="0">
      <text>
        <r>
          <rPr>
            <sz val="9"/>
            <rFont val="宋体"/>
            <family val="0"/>
          </rPr>
          <t xml:space="preserve">chenjie:
</t>
        </r>
        <r>
          <rPr>
            <sz val="9"/>
            <rFont val="宋体"/>
            <family val="0"/>
          </rPr>
          <t>指借款合同规定的借款启始日，填列到日</t>
        </r>
      </text>
    </comment>
  </commentList>
</comments>
</file>

<file path=xl/comments70.xml><?xml version="1.0" encoding="utf-8"?>
<comments xmlns="http://schemas.openxmlformats.org/spreadsheetml/2006/main">
  <authors>
    <author>chenjie</author>
  </authors>
  <commentList>
    <comment ref="B6" authorId="0">
      <text>
        <r>
          <rPr>
            <sz val="9"/>
            <rFont val="宋体"/>
            <family val="0"/>
          </rPr>
          <t xml:space="preserve">chenjie:
</t>
        </r>
        <r>
          <rPr>
            <sz val="9"/>
            <rFont val="宋体"/>
            <family val="0"/>
          </rPr>
          <t>债权单位名称应填列全称，不应以地名或不明确的简称或业务内容代替</t>
        </r>
      </text>
    </comment>
    <comment ref="C6" authorId="0">
      <text>
        <r>
          <rPr>
            <sz val="9"/>
            <rFont val="宋体"/>
            <family val="0"/>
          </rPr>
          <t xml:space="preserve">chenjie:
</t>
        </r>
        <r>
          <rPr>
            <sz val="9"/>
            <rFont val="宋体"/>
            <family val="0"/>
          </rPr>
          <t>填列最后一笔贷方发生额的日期；
日期填写形式(半角状态下)如：2002.6又如2001.11</t>
        </r>
      </text>
    </comment>
    <comment ref="D6" authorId="0">
      <text>
        <r>
          <rPr>
            <sz val="9"/>
            <rFont val="宋体"/>
            <family val="0"/>
          </rPr>
          <t xml:space="preserve">chenjie:
</t>
        </r>
        <r>
          <rPr>
            <sz val="9"/>
            <rFont val="宋体"/>
            <family val="0"/>
          </rPr>
          <t>如：“购油款”等</t>
        </r>
      </text>
    </comment>
    <comment ref="G6" authorId="0">
      <text>
        <r>
          <rPr>
            <sz val="9"/>
            <rFont val="宋体"/>
            <family val="0"/>
          </rPr>
          <t xml:space="preserve">chenjie:
</t>
        </r>
        <r>
          <rPr>
            <sz val="9"/>
            <rFont val="宋体"/>
            <family val="0"/>
          </rPr>
          <t>1）债权单位为关联方、总公司内部或本公司内部单位的，应在备注栏注明“关联方”、“总公司内部”“内部单位”；2） 涉诉款项应在备注中标明；3）评估基准日后已付款的项目，应注明日期。如“2002年7月4日付款”；4）其他填表单位认为应说明的事项</t>
        </r>
      </text>
    </comment>
  </commentList>
</comments>
</file>

<file path=xl/comments71.xml><?xml version="1.0" encoding="utf-8"?>
<comments xmlns="http://schemas.openxmlformats.org/spreadsheetml/2006/main">
  <authors>
    <author>chenjie</author>
  </authors>
  <commentList>
    <comment ref="B6" authorId="0">
      <text>
        <r>
          <rPr>
            <sz val="9"/>
            <rFont val="宋体"/>
            <family val="0"/>
          </rPr>
          <t xml:space="preserve">chenjie:
</t>
        </r>
        <r>
          <rPr>
            <sz val="9"/>
            <rFont val="宋体"/>
            <family val="0"/>
          </rPr>
          <t>债权单位名称应填列全称，不应以地名或不明确的简称或业务内容代替</t>
        </r>
      </text>
    </comment>
    <comment ref="C6" authorId="0">
      <text>
        <r>
          <rPr>
            <sz val="9"/>
            <rFont val="宋体"/>
            <family val="0"/>
          </rPr>
          <t xml:space="preserve">chenjie:
</t>
        </r>
        <r>
          <rPr>
            <sz val="9"/>
            <rFont val="宋体"/>
            <family val="0"/>
          </rPr>
          <t>填列票据的签发日期；
日期填写形式(半角状态下)如：2002.6又如2001.11</t>
        </r>
      </text>
    </comment>
    <comment ref="H6" authorId="0">
      <text>
        <r>
          <rPr>
            <sz val="9"/>
            <rFont val="宋体"/>
            <family val="0"/>
          </rPr>
          <t xml:space="preserve">chenjie:
</t>
        </r>
        <r>
          <rPr>
            <sz val="9"/>
            <rFont val="宋体"/>
            <family val="0"/>
          </rPr>
          <t>1）债权单位为关联方、总公司内部或本公司内部单位的，应在备注栏注明“关联方”、“总公司内部”“内部单位”；2） 涉诉款项应在备注中标明；3）评估基准日后已付款的项目，应注明日期。如“2002年7月4日付款”；4）已到期尚未支付的，需简要说明原因。</t>
        </r>
      </text>
    </comment>
  </commentList>
</comments>
</file>

<file path=xl/comments73.xml><?xml version="1.0" encoding="utf-8"?>
<comments xmlns="http://schemas.openxmlformats.org/spreadsheetml/2006/main">
  <authors>
    <author>chenjie</author>
  </authors>
  <commentList>
    <comment ref="H6" authorId="0">
      <text>
        <r>
          <rPr>
            <sz val="9"/>
            <rFont val="宋体"/>
            <family val="0"/>
          </rPr>
          <t xml:space="preserve">chenjie:
</t>
        </r>
        <r>
          <rPr>
            <sz val="9"/>
            <rFont val="宋体"/>
            <family val="0"/>
          </rPr>
          <t>1）债权单位为关联方、总公司内部或本公司内部单位的，应在备注栏注明“关联方”、“总公司内部”“内部单位”；2） 涉诉款项应在备注中标明；3）评估基准日后已付款的项目，应注明日期。如“2002年7月4日付款”；4）其他填表单位认为应说明的事项</t>
        </r>
      </text>
    </comment>
    <comment ref="C13" authorId="0">
      <text>
        <r>
          <rPr>
            <sz val="9"/>
            <rFont val="宋体"/>
            <family val="0"/>
          </rPr>
          <t xml:space="preserve">chenjie:
</t>
        </r>
        <r>
          <rPr>
            <sz val="9"/>
            <rFont val="宋体"/>
            <family val="0"/>
          </rPr>
          <t>填列最后一笔贷方发生额的日期；
日期填写形式(半角状态下)如：2002.6又如2001.11</t>
        </r>
      </text>
    </comment>
    <comment ref="B6" authorId="0">
      <text>
        <r>
          <rPr>
            <sz val="9"/>
            <rFont val="宋体"/>
            <family val="0"/>
          </rPr>
          <t xml:space="preserve">chenjie:
</t>
        </r>
        <r>
          <rPr>
            <sz val="9"/>
            <rFont val="宋体"/>
            <family val="0"/>
          </rPr>
          <t>债权单位名称应填列全称，不应以地名或不明确的简称或业务内容代替</t>
        </r>
      </text>
    </comment>
    <comment ref="C6" authorId="0">
      <text>
        <r>
          <rPr>
            <sz val="9"/>
            <rFont val="宋体"/>
            <family val="0"/>
          </rPr>
          <t xml:space="preserve">chenjie:
</t>
        </r>
        <r>
          <rPr>
            <sz val="9"/>
            <rFont val="宋体"/>
            <family val="0"/>
          </rPr>
          <t>填列最后一笔贷方发生额的日期；
日期填写形式(半角状态下)如：2002.6又如2001.11</t>
        </r>
      </text>
    </comment>
    <comment ref="D6" authorId="0">
      <text>
        <r>
          <rPr>
            <sz val="9"/>
            <rFont val="宋体"/>
            <family val="0"/>
          </rPr>
          <t xml:space="preserve">chenjie:
</t>
        </r>
        <r>
          <rPr>
            <sz val="9"/>
            <rFont val="宋体"/>
            <family val="0"/>
          </rPr>
          <t>如：“售油款”等</t>
        </r>
      </text>
    </comment>
    <comment ref="C7" authorId="0">
      <text>
        <r>
          <rPr>
            <sz val="9"/>
            <rFont val="宋体"/>
            <family val="0"/>
          </rPr>
          <t xml:space="preserve">chenjie:
</t>
        </r>
        <r>
          <rPr>
            <sz val="9"/>
            <rFont val="宋体"/>
            <family val="0"/>
          </rPr>
          <t>填列最后一笔贷方发生额的日期；
日期填写形式(半角状态下)如：2002.6又如2001.11</t>
        </r>
      </text>
    </comment>
  </commentList>
</comments>
</file>

<file path=xl/comments74.xml><?xml version="1.0" encoding="utf-8"?>
<comments xmlns="http://schemas.openxmlformats.org/spreadsheetml/2006/main">
  <authors>
    <author>chenjie</author>
  </authors>
  <commentList>
    <comment ref="B6" authorId="0">
      <text>
        <r>
          <rPr>
            <sz val="9"/>
            <rFont val="宋体"/>
            <family val="0"/>
          </rPr>
          <t xml:space="preserve">chenjie:
</t>
        </r>
        <r>
          <rPr>
            <sz val="9"/>
            <rFont val="宋体"/>
            <family val="0"/>
          </rPr>
          <t>填写所计提的应付工资的具体组成内容，如“工资、住房补贴”等，根据填表单位财务部门的计提应付工资的方式和内容填写</t>
        </r>
      </text>
    </comment>
    <comment ref="C6" authorId="0">
      <text>
        <r>
          <rPr>
            <sz val="9"/>
            <rFont val="宋体"/>
            <family val="0"/>
          </rPr>
          <t xml:space="preserve">chenjie:
</t>
        </r>
        <r>
          <rPr>
            <sz val="9"/>
            <rFont val="宋体"/>
            <family val="0"/>
          </rPr>
          <t>填写贷方最后一笔发生额的日期</t>
        </r>
      </text>
    </comment>
    <comment ref="F6" authorId="0">
      <text>
        <r>
          <rPr>
            <sz val="9"/>
            <rFont val="宋体"/>
            <family val="0"/>
          </rPr>
          <t xml:space="preserve">chenjie:
</t>
        </r>
        <r>
          <rPr>
            <sz val="9"/>
            <rFont val="宋体"/>
            <family val="0"/>
          </rPr>
          <t>备注中应注明计提依据（如：工效挂钩批准额度×××万元／年）及基准日应付工资帐面余额的滚存期间。</t>
        </r>
      </text>
    </comment>
  </commentList>
</comments>
</file>

<file path=xl/comments75.xml><?xml version="1.0" encoding="utf-8"?>
<comments xmlns="http://schemas.openxmlformats.org/spreadsheetml/2006/main">
  <authors>
    <author>chenjie</author>
  </authors>
  <commentList>
    <comment ref="H6" authorId="0">
      <text>
        <r>
          <rPr>
            <sz val="9"/>
            <rFont val="宋体"/>
            <family val="0"/>
          </rPr>
          <t xml:space="preserve">chenjie:
</t>
        </r>
        <r>
          <rPr>
            <sz val="9"/>
            <rFont val="宋体"/>
            <family val="0"/>
          </rPr>
          <t>备注中应注明税款所属期间。</t>
        </r>
      </text>
    </comment>
    <comment ref="C6" authorId="0">
      <text>
        <r>
          <rPr>
            <sz val="9"/>
            <rFont val="宋体"/>
            <family val="0"/>
          </rPr>
          <t xml:space="preserve">chenjie:
</t>
        </r>
        <r>
          <rPr>
            <sz val="9"/>
            <rFont val="宋体"/>
            <family val="0"/>
          </rPr>
          <t>填写贷方最后一笔发生额的日期</t>
        </r>
      </text>
    </comment>
  </commentList>
</comments>
</file>

<file path=xl/comments76.xml><?xml version="1.0" encoding="utf-8"?>
<comments xmlns="http://schemas.openxmlformats.org/spreadsheetml/2006/main">
  <authors>
    <author>chenjie</author>
  </authors>
  <commentList>
    <comment ref="B6" authorId="0">
      <text>
        <r>
          <rPr>
            <sz val="9"/>
            <rFont val="宋体"/>
            <family val="0"/>
          </rPr>
          <t xml:space="preserve">chenjie:
</t>
        </r>
        <r>
          <rPr>
            <sz val="9"/>
            <rFont val="宋体"/>
            <family val="0"/>
          </rPr>
          <t>填全称</t>
        </r>
      </text>
    </comment>
    <comment ref="C6" authorId="0">
      <text>
        <r>
          <rPr>
            <sz val="9"/>
            <rFont val="宋体"/>
            <family val="0"/>
          </rPr>
          <t xml:space="preserve">chenjie:
</t>
        </r>
        <r>
          <rPr>
            <sz val="9"/>
            <rFont val="宋体"/>
            <family val="0"/>
          </rPr>
          <t>发生日期指利息结算日，填列到日。</t>
        </r>
      </text>
    </comment>
    <comment ref="E6" authorId="0">
      <text>
        <r>
          <rPr>
            <sz val="9"/>
            <rFont val="宋体"/>
            <family val="0"/>
          </rPr>
          <t xml:space="preserve">chenjie:
</t>
        </r>
        <r>
          <rPr>
            <sz val="9"/>
            <rFont val="宋体"/>
            <family val="0"/>
          </rPr>
          <t>填列到“日”，如“2001.6.1—2001.12.30”。</t>
        </r>
      </text>
    </comment>
  </commentList>
</comments>
</file>

<file path=xl/comments77.xml><?xml version="1.0" encoding="utf-8"?>
<comments xmlns="http://schemas.openxmlformats.org/spreadsheetml/2006/main">
  <authors>
    <author>chenjie</author>
  </authors>
  <commentList>
    <comment ref="G6" authorId="0">
      <text>
        <r>
          <rPr>
            <sz val="9"/>
            <rFont val="宋体"/>
            <family val="0"/>
          </rPr>
          <t xml:space="preserve">chenjie:
</t>
        </r>
        <r>
          <rPr>
            <sz val="9"/>
            <rFont val="宋体"/>
            <family val="0"/>
          </rPr>
          <t>对于长期未付的利润（股利），请在备注栏标明原因</t>
        </r>
      </text>
    </comment>
  </commentList>
</comments>
</file>

<file path=xl/comments78.xml><?xml version="1.0" encoding="utf-8"?>
<comments xmlns="http://schemas.openxmlformats.org/spreadsheetml/2006/main">
  <authors>
    <author>chenjie</author>
  </authors>
  <commentList>
    <comment ref="H6" authorId="0">
      <text>
        <r>
          <rPr>
            <sz val="9"/>
            <rFont val="宋体"/>
            <family val="0"/>
          </rPr>
          <t xml:space="preserve">chenjie:
</t>
        </r>
        <r>
          <rPr>
            <sz val="9"/>
            <rFont val="宋体"/>
            <family val="0"/>
          </rPr>
          <t>1）债权单位为关联方、总公司内部或本公司内部单位的，应在备注栏注明“关联方”、“总公司内部”“内部单位”；2） 涉诉款项应在备注中标明；3）评估基准日后已付款的项目，应注明日期。如“2002年7月4日付款”；4）其他填表单位认为应说明的事项</t>
        </r>
      </text>
    </comment>
    <comment ref="C6" authorId="0">
      <text>
        <r>
          <rPr>
            <sz val="9"/>
            <rFont val="宋体"/>
            <family val="0"/>
          </rPr>
          <t xml:space="preserve">chenjie:
</t>
        </r>
        <r>
          <rPr>
            <sz val="9"/>
            <rFont val="宋体"/>
            <family val="0"/>
          </rPr>
          <t>填列最后一笔贷方发生额的日期；
日期填写形式(半角状态下)如：2002.6又如2001.11</t>
        </r>
      </text>
    </comment>
  </commentList>
</comments>
</file>

<file path=xl/comments79.xml><?xml version="1.0" encoding="utf-8"?>
<comments xmlns="http://schemas.openxmlformats.org/spreadsheetml/2006/main">
  <authors>
    <author>chenjie</author>
  </authors>
  <commentList>
    <comment ref="B6" authorId="0">
      <text>
        <r>
          <rPr>
            <sz val="9"/>
            <rFont val="宋体"/>
            <family val="0"/>
          </rPr>
          <t xml:space="preserve">chenjie:
</t>
        </r>
        <r>
          <rPr>
            <sz val="9"/>
            <rFont val="宋体"/>
            <family val="0"/>
          </rPr>
          <t>参见长期借款表</t>
        </r>
      </text>
    </comment>
  </commentList>
</comments>
</file>

<file path=xl/comments83.xml><?xml version="1.0" encoding="utf-8"?>
<comments xmlns="http://schemas.openxmlformats.org/spreadsheetml/2006/main">
  <authors>
    <author>chenjie</author>
  </authors>
  <commentList>
    <comment ref="B6" authorId="0">
      <text>
        <r>
          <rPr>
            <sz val="9"/>
            <rFont val="宋体"/>
            <family val="0"/>
          </rPr>
          <t xml:space="preserve">chenjie:
</t>
        </r>
        <r>
          <rPr>
            <sz val="9"/>
            <rFont val="宋体"/>
            <family val="0"/>
          </rPr>
          <t>填全称</t>
        </r>
      </text>
    </comment>
    <comment ref="C6" authorId="0">
      <text>
        <r>
          <rPr>
            <sz val="9"/>
            <rFont val="宋体"/>
            <family val="0"/>
          </rPr>
          <t xml:space="preserve">chenjie:
</t>
        </r>
        <r>
          <rPr>
            <sz val="9"/>
            <rFont val="宋体"/>
            <family val="0"/>
          </rPr>
          <t>指借款合同规定的借款启始日，填列到日</t>
        </r>
      </text>
    </comment>
    <comment ref="D6" authorId="0">
      <text>
        <r>
          <rPr>
            <sz val="9"/>
            <rFont val="宋体"/>
            <family val="0"/>
          </rPr>
          <t xml:space="preserve">chenjie:
</t>
        </r>
        <r>
          <rPr>
            <sz val="9"/>
            <rFont val="宋体"/>
            <family val="0"/>
          </rPr>
          <t>与借款合同规定到期日应一致</t>
        </r>
      </text>
    </comment>
    <comment ref="E6" authorId="0">
      <text>
        <r>
          <rPr>
            <sz val="9"/>
            <rFont val="宋体"/>
            <family val="0"/>
          </rPr>
          <t xml:space="preserve">chenjie:
</t>
        </r>
        <r>
          <rPr>
            <sz val="9"/>
            <rFont val="宋体"/>
            <family val="0"/>
          </rPr>
          <t>与借款合同规定利率应一致</t>
        </r>
      </text>
    </comment>
  </commentList>
</comments>
</file>

<file path=xl/comments85.xml><?xml version="1.0" encoding="utf-8"?>
<comments xmlns="http://schemas.openxmlformats.org/spreadsheetml/2006/main">
  <authors>
    <author>chenjie</author>
  </authors>
  <commentList>
    <comment ref="B7" authorId="0">
      <text>
        <r>
          <rPr>
            <sz val="9"/>
            <rFont val="宋体"/>
            <family val="0"/>
          </rPr>
          <t xml:space="preserve">chenjie:
</t>
        </r>
        <r>
          <rPr>
            <sz val="9"/>
            <rFont val="宋体"/>
            <family val="0"/>
          </rPr>
          <t>填列债权单位全称</t>
        </r>
      </text>
    </comment>
    <comment ref="C7" authorId="0">
      <text>
        <r>
          <rPr>
            <sz val="9"/>
            <rFont val="宋体"/>
            <family val="0"/>
          </rPr>
          <t xml:space="preserve">chenjie:
</t>
        </r>
        <r>
          <rPr>
            <sz val="9"/>
            <rFont val="宋体"/>
            <family val="0"/>
          </rPr>
          <t>按合同协议确定的开始计算应付款的日期，填列到日。</t>
        </r>
      </text>
    </comment>
    <comment ref="D7" authorId="0">
      <text>
        <r>
          <rPr>
            <sz val="9"/>
            <rFont val="宋体"/>
            <family val="0"/>
          </rPr>
          <t xml:space="preserve">chenjie:
</t>
        </r>
        <r>
          <rPr>
            <sz val="9"/>
            <rFont val="宋体"/>
            <family val="0"/>
          </rPr>
          <t>指应付款内容，如“引进××设备款或融资租赁××设备款”等；</t>
        </r>
      </text>
    </comment>
    <comment ref="I7" authorId="0">
      <text>
        <r>
          <rPr>
            <sz val="9"/>
            <rFont val="宋体"/>
            <family val="0"/>
          </rPr>
          <t xml:space="preserve">chenjie:
</t>
        </r>
        <r>
          <rPr>
            <sz val="9"/>
            <rFont val="宋体"/>
            <family val="0"/>
          </rPr>
          <t>请注明帐面初始额的构成。</t>
        </r>
      </text>
    </comment>
  </commentList>
</comments>
</file>

<file path=xl/sharedStrings.xml><?xml version="1.0" encoding="utf-8"?>
<sst xmlns="http://schemas.openxmlformats.org/spreadsheetml/2006/main" count="4428" uniqueCount="1608">
  <si>
    <t>返回索引页</t>
  </si>
  <si>
    <t>资产负债表</t>
  </si>
  <si>
    <t>2007年6月30日</t>
  </si>
  <si>
    <t>金额单位：人民币元</t>
  </si>
  <si>
    <t>资产</t>
  </si>
  <si>
    <t>序号</t>
  </si>
  <si>
    <t>期初数</t>
  </si>
  <si>
    <t>期末数</t>
  </si>
  <si>
    <t>备注</t>
  </si>
  <si>
    <t>负债及所有者权益</t>
  </si>
  <si>
    <t xml:space="preserve">  流动资产：</t>
  </si>
  <si>
    <t>流动负债：</t>
  </si>
  <si>
    <t xml:space="preserve">   货币资金</t>
  </si>
  <si>
    <t xml:space="preserve">   短期借款</t>
  </si>
  <si>
    <t xml:space="preserve">   短期投资</t>
  </si>
  <si>
    <t xml:space="preserve">    应付票据</t>
  </si>
  <si>
    <t xml:space="preserve">   应收票据</t>
  </si>
  <si>
    <t xml:space="preserve">   应付账款</t>
  </si>
  <si>
    <t xml:space="preserve">  应收账款</t>
  </si>
  <si>
    <t xml:space="preserve">   预收账款</t>
  </si>
  <si>
    <t xml:space="preserve">  减：坏账准备</t>
  </si>
  <si>
    <t xml:space="preserve">   代销商品款</t>
  </si>
  <si>
    <t xml:space="preserve">   应收账款净额</t>
  </si>
  <si>
    <t xml:space="preserve">   其他应付款</t>
  </si>
  <si>
    <t xml:space="preserve">   应收股利</t>
  </si>
  <si>
    <t xml:space="preserve">   应付工资</t>
  </si>
  <si>
    <t xml:space="preserve">   应收利息</t>
  </si>
  <si>
    <t xml:space="preserve">   应付福利费</t>
  </si>
  <si>
    <t xml:space="preserve">   预付账款</t>
  </si>
  <si>
    <t xml:space="preserve">   应交税金</t>
  </si>
  <si>
    <t xml:space="preserve">   应收补贴款</t>
  </si>
  <si>
    <t xml:space="preserve">   应付利润</t>
  </si>
  <si>
    <t xml:space="preserve">   其他应收款</t>
  </si>
  <si>
    <t xml:space="preserve">   其他未交款</t>
  </si>
  <si>
    <t xml:space="preserve">   预提费用</t>
  </si>
  <si>
    <t xml:space="preserve">   其他应收款净额</t>
  </si>
  <si>
    <t xml:space="preserve">   一年内到期的长期负债</t>
  </si>
  <si>
    <t xml:space="preserve">   存货</t>
  </si>
  <si>
    <t xml:space="preserve">   其他流动负债</t>
  </si>
  <si>
    <t xml:space="preserve">   待摊费用</t>
  </si>
  <si>
    <t xml:space="preserve">         流动负债合计</t>
  </si>
  <si>
    <t xml:space="preserve">    待处理流动资产净损失</t>
  </si>
  <si>
    <t xml:space="preserve">   一年内到期的长期债券投资</t>
  </si>
  <si>
    <t xml:space="preserve">   其他流动资产</t>
  </si>
  <si>
    <t xml:space="preserve">   长期借款</t>
  </si>
  <si>
    <t>流动资产合计</t>
  </si>
  <si>
    <t xml:space="preserve">   应付债券</t>
  </si>
  <si>
    <t xml:space="preserve">   长期投资</t>
  </si>
  <si>
    <t xml:space="preserve">   长期应付款</t>
  </si>
  <si>
    <t xml:space="preserve">   固定资产</t>
  </si>
  <si>
    <t xml:space="preserve">   专项应付款</t>
  </si>
  <si>
    <t xml:space="preserve">   固定资产原价</t>
  </si>
  <si>
    <t xml:space="preserve">   其他长期负债</t>
  </si>
  <si>
    <t xml:space="preserve">    减：累计折旧</t>
  </si>
  <si>
    <t xml:space="preserve">   递延税款贷项</t>
  </si>
  <si>
    <t xml:space="preserve">   固定资产减值</t>
  </si>
  <si>
    <t xml:space="preserve">         长期负债合计</t>
  </si>
  <si>
    <t xml:space="preserve">   固定资产净额</t>
  </si>
  <si>
    <t xml:space="preserve">   工程物资</t>
  </si>
  <si>
    <t xml:space="preserve">              負債合計</t>
  </si>
  <si>
    <t xml:space="preserve">   在建工程</t>
  </si>
  <si>
    <t xml:space="preserve">   固定资产清理</t>
  </si>
  <si>
    <t xml:space="preserve">   待处理固定资产净损失</t>
  </si>
  <si>
    <t>固定资产合计</t>
  </si>
  <si>
    <t xml:space="preserve">   无形资产合计</t>
  </si>
  <si>
    <t>所有者权益：</t>
  </si>
  <si>
    <t xml:space="preserve">  其中：土地使用权</t>
  </si>
  <si>
    <t xml:space="preserve">    实收资本</t>
  </si>
  <si>
    <t xml:space="preserve">        其他无形资产</t>
  </si>
  <si>
    <t xml:space="preserve">    资本公积</t>
  </si>
  <si>
    <t xml:space="preserve">   递延资产合计</t>
  </si>
  <si>
    <t xml:space="preserve">    盈余公积</t>
  </si>
  <si>
    <t xml:space="preserve">   其中：开办费</t>
  </si>
  <si>
    <t xml:space="preserve">    其中： 公益金</t>
  </si>
  <si>
    <t xml:space="preserve">        长期待摊费用</t>
  </si>
  <si>
    <t xml:space="preserve">    上级拨入资金/撥付所屬資金</t>
  </si>
  <si>
    <t xml:space="preserve">   其他长期资产</t>
  </si>
  <si>
    <t xml:space="preserve">    未分配利润</t>
  </si>
  <si>
    <t xml:space="preserve">   递延税款借项</t>
  </si>
  <si>
    <t>所有者权益合计</t>
  </si>
  <si>
    <r>
      <t xml:space="preserve">             </t>
    </r>
    <r>
      <rPr>
        <b/>
        <sz val="10"/>
        <rFont val="宋体"/>
        <family val="0"/>
      </rPr>
      <t>资产合计</t>
    </r>
  </si>
  <si>
    <t>负债及所有者权益合计</t>
  </si>
  <si>
    <t>与总资产相差</t>
  </si>
  <si>
    <r>
      <t>填表人：</t>
    </r>
    <r>
      <rPr>
        <sz val="10"/>
        <rFont val="Times New Roman"/>
        <family val="1"/>
      </rPr>
      <t xml:space="preserve"> </t>
    </r>
  </si>
  <si>
    <t>财务主管：</t>
  </si>
  <si>
    <t>负责人：</t>
  </si>
  <si>
    <r>
      <t>资</t>
    </r>
    <r>
      <rPr>
        <sz val="20"/>
        <rFont val="黑体"/>
        <family val="3"/>
      </rPr>
      <t>产</t>
    </r>
    <r>
      <rPr>
        <sz val="20"/>
        <rFont val="黑体"/>
        <family val="3"/>
      </rPr>
      <t>评</t>
    </r>
    <r>
      <rPr>
        <sz val="20"/>
        <rFont val="黑体"/>
        <family val="3"/>
      </rPr>
      <t>估</t>
    </r>
    <r>
      <rPr>
        <sz val="20"/>
        <rFont val="黑体"/>
        <family val="3"/>
      </rPr>
      <t>结</t>
    </r>
    <r>
      <rPr>
        <sz val="20"/>
        <rFont val="黑体"/>
        <family val="3"/>
      </rPr>
      <t>果</t>
    </r>
    <r>
      <rPr>
        <sz val="20"/>
        <rFont val="黑体"/>
        <family val="3"/>
      </rPr>
      <t>汇</t>
    </r>
    <r>
      <rPr>
        <sz val="20"/>
        <rFont val="黑体"/>
        <family val="3"/>
      </rPr>
      <t>总</t>
    </r>
    <r>
      <rPr>
        <sz val="20"/>
        <rFont val="黑体"/>
        <family val="3"/>
      </rPr>
      <t>表</t>
    </r>
  </si>
  <si>
    <r>
      <rPr>
        <sz val="11"/>
        <rFont val="宋体"/>
        <family val="0"/>
      </rPr>
      <t>表</t>
    </r>
    <r>
      <rPr>
        <sz val="11"/>
        <rFont val="Times New Roman"/>
        <family val="1"/>
      </rPr>
      <t>1</t>
    </r>
  </si>
  <si>
    <t>金额单位：人民币万元</t>
  </si>
  <si>
    <r>
      <t>项</t>
    </r>
    <r>
      <rPr>
        <sz val="12"/>
        <color indexed="8"/>
        <rFont val="Times New Roman"/>
        <family val="1"/>
      </rPr>
      <t xml:space="preserve">            </t>
    </r>
    <r>
      <rPr>
        <sz val="12"/>
        <color indexed="8"/>
        <rFont val="宋体"/>
        <family val="0"/>
      </rPr>
      <t>目</t>
    </r>
  </si>
  <si>
    <t>账面价值</t>
  </si>
  <si>
    <t>评估价值</t>
  </si>
  <si>
    <t>增减值</t>
  </si>
  <si>
    <t>增值率％</t>
  </si>
  <si>
    <t>A</t>
  </si>
  <si>
    <t>B</t>
  </si>
  <si>
    <r>
      <t>C</t>
    </r>
    <r>
      <rPr>
        <sz val="12"/>
        <rFont val="Times New Roman"/>
        <family val="1"/>
      </rPr>
      <t>=</t>
    </r>
    <r>
      <rPr>
        <sz val="12"/>
        <rFont val="Times New Roman"/>
        <family val="1"/>
      </rPr>
      <t>B</t>
    </r>
    <r>
      <rPr>
        <sz val="12"/>
        <rFont val="Times New Roman"/>
        <family val="1"/>
      </rPr>
      <t>-</t>
    </r>
    <r>
      <rPr>
        <sz val="12"/>
        <rFont val="Times New Roman"/>
        <family val="1"/>
      </rPr>
      <t>A</t>
    </r>
  </si>
  <si>
    <t>D=C/A×100%</t>
  </si>
  <si>
    <r>
      <rPr>
        <sz val="12"/>
        <rFont val="Times New Roman"/>
        <family val="1"/>
      </rPr>
      <t>流动资产</t>
    </r>
  </si>
  <si>
    <t>非流动资产</t>
  </si>
  <si>
    <t>其中：可供出售金融资产</t>
  </si>
  <si>
    <t>持有至到期投资</t>
  </si>
  <si>
    <t>长期应收款</t>
  </si>
  <si>
    <t>长期股权投资</t>
  </si>
  <si>
    <t>投资性房地产</t>
  </si>
  <si>
    <t>固定资产</t>
  </si>
  <si>
    <t>在建工程</t>
  </si>
  <si>
    <t>工程物资</t>
  </si>
  <si>
    <t>固定资产清理</t>
  </si>
  <si>
    <t>生产性生物资产</t>
  </si>
  <si>
    <t>油气资产</t>
  </si>
  <si>
    <t>无形资产</t>
  </si>
  <si>
    <t>开发支出</t>
  </si>
  <si>
    <t>商誉</t>
  </si>
  <si>
    <t>长期待摊费用</t>
  </si>
  <si>
    <t>递延所得税资产</t>
  </si>
  <si>
    <t>其他非流动资产</t>
  </si>
  <si>
    <t>资产总计</t>
  </si>
  <si>
    <t>流动负债</t>
  </si>
  <si>
    <t>非流动负债</t>
  </si>
  <si>
    <t>负债合计</t>
  </si>
  <si>
    <t>净资产（所有者权益）</t>
  </si>
  <si>
    <t>评估机构：威海普信资产评估有限公司</t>
  </si>
  <si>
    <t>资产评估结果分类汇总表</t>
  </si>
  <si>
    <r>
      <rPr>
        <sz val="10"/>
        <rFont val="宋体"/>
        <family val="0"/>
      </rPr>
      <t>表</t>
    </r>
    <r>
      <rPr>
        <sz val="10"/>
        <rFont val="Times New Roman"/>
        <family val="1"/>
      </rPr>
      <t>2</t>
    </r>
  </si>
  <si>
    <t>科目名称</t>
  </si>
  <si>
    <r>
      <t>增值率</t>
    </r>
    <r>
      <rPr>
        <sz val="10"/>
        <rFont val="Times New Roman"/>
        <family val="1"/>
      </rPr>
      <t>%</t>
    </r>
  </si>
  <si>
    <t>一、流动资产合计</t>
  </si>
  <si>
    <t>货币资金</t>
  </si>
  <si>
    <t>交易性金融资产</t>
  </si>
  <si>
    <t>应收票据</t>
  </si>
  <si>
    <t>预付账款</t>
  </si>
  <si>
    <t>应收款项</t>
  </si>
  <si>
    <t>应收利息</t>
  </si>
  <si>
    <t>应收股利</t>
  </si>
  <si>
    <t>其他应收款</t>
  </si>
  <si>
    <t>存货</t>
  </si>
  <si>
    <t>一年内到期的非流动资产</t>
  </si>
  <si>
    <t>其他流动资产</t>
  </si>
  <si>
    <t>二、非流动资产合计</t>
  </si>
  <si>
    <t>可供出售金融资产</t>
  </si>
  <si>
    <t/>
  </si>
  <si>
    <t>三、资产总计</t>
  </si>
  <si>
    <t>四、流动负债合计</t>
  </si>
  <si>
    <t>短期借款</t>
  </si>
  <si>
    <t>交易性金融负债</t>
  </si>
  <si>
    <t>应付票据</t>
  </si>
  <si>
    <t>应付账款</t>
  </si>
  <si>
    <t>预收款项</t>
  </si>
  <si>
    <t>应付职工薪酬</t>
  </si>
  <si>
    <t>应交税金及附加</t>
  </si>
  <si>
    <t>应付利息</t>
  </si>
  <si>
    <t>应付股利</t>
  </si>
  <si>
    <t>其他应付款</t>
  </si>
  <si>
    <t>一年内到期的非流动负债</t>
  </si>
  <si>
    <t>短期责任准备</t>
  </si>
  <si>
    <t>担保赔偿准备</t>
  </si>
  <si>
    <t>五、非流动负债合计</t>
  </si>
  <si>
    <t>长期借款</t>
  </si>
  <si>
    <t>应付债券</t>
  </si>
  <si>
    <t>长期应付款</t>
  </si>
  <si>
    <t>专项应付款</t>
  </si>
  <si>
    <t>预计负债</t>
  </si>
  <si>
    <t>递延所得税负债</t>
  </si>
  <si>
    <t>其他非流动负债</t>
  </si>
  <si>
    <t>六、负债总计</t>
  </si>
  <si>
    <t>七、净资产（所有者权益）</t>
  </si>
  <si>
    <t>流动资产评估汇总表</t>
  </si>
  <si>
    <r>
      <rPr>
        <sz val="10"/>
        <rFont val="宋体"/>
        <family val="0"/>
      </rPr>
      <t>表</t>
    </r>
    <r>
      <rPr>
        <sz val="10"/>
        <rFont val="Times New Roman"/>
        <family val="1"/>
      </rPr>
      <t>3</t>
    </r>
  </si>
  <si>
    <t>编号</t>
  </si>
  <si>
    <t>3-1</t>
  </si>
  <si>
    <r>
      <rPr>
        <sz val="10"/>
        <rFont val="宋体"/>
        <family val="0"/>
      </rPr>
      <t>货币资金</t>
    </r>
  </si>
  <si>
    <t>3-2</t>
  </si>
  <si>
    <t>3-3</t>
  </si>
  <si>
    <t>3-4</t>
  </si>
  <si>
    <t>3-5</t>
  </si>
  <si>
    <t>应收账款</t>
  </si>
  <si>
    <t>3-6</t>
  </si>
  <si>
    <t>3-7</t>
  </si>
  <si>
    <t>3-8</t>
  </si>
  <si>
    <t>3-9</t>
  </si>
  <si>
    <t>3-10</t>
  </si>
  <si>
    <t>3-11</t>
  </si>
  <si>
    <t>复核人员：阮荣</t>
  </si>
  <si>
    <t>货币资金评估汇总表</t>
  </si>
  <si>
    <r>
      <rPr>
        <sz val="10"/>
        <rFont val="宋体"/>
        <family val="0"/>
      </rPr>
      <t>表</t>
    </r>
    <r>
      <rPr>
        <sz val="10"/>
        <rFont val="Times New Roman"/>
        <family val="1"/>
      </rPr>
      <t>3-1</t>
    </r>
  </si>
  <si>
    <t>3-1-1</t>
  </si>
  <si>
    <t>现金</t>
  </si>
  <si>
    <t>3-1-2</t>
  </si>
  <si>
    <t>银行存款</t>
  </si>
  <si>
    <t>3-1-3</t>
  </si>
  <si>
    <t>其他货币资金</t>
  </si>
  <si>
    <t>合     计</t>
  </si>
  <si>
    <t>货币资金—现金评估明细表</t>
  </si>
  <si>
    <r>
      <rPr>
        <sz val="10"/>
        <rFont val="宋体"/>
        <family val="0"/>
      </rPr>
      <t>表</t>
    </r>
    <r>
      <rPr>
        <sz val="10"/>
        <rFont val="Times New Roman"/>
        <family val="1"/>
      </rPr>
      <t>3-1-1</t>
    </r>
  </si>
  <si>
    <r>
      <t>存放部门（单位</t>
    </r>
    <r>
      <rPr>
        <sz val="10"/>
        <rFont val="Times New Roman"/>
        <family val="1"/>
      </rPr>
      <t>)</t>
    </r>
  </si>
  <si>
    <t>币种</t>
  </si>
  <si>
    <t>外币账面金额</t>
  </si>
  <si>
    <t>评估基准日汇率</t>
  </si>
  <si>
    <t>财务处</t>
  </si>
  <si>
    <t>人民币</t>
  </si>
  <si>
    <r>
      <t>合</t>
    </r>
    <r>
      <rPr>
        <sz val="10"/>
        <rFont val="Times New Roman"/>
        <family val="1"/>
      </rPr>
      <t xml:space="preserve">         </t>
    </r>
    <r>
      <rPr>
        <sz val="10"/>
        <rFont val="宋体"/>
        <family val="0"/>
      </rPr>
      <t>计</t>
    </r>
  </si>
  <si>
    <t>被评估单位（或者产权持有单位）填表人：孙金环</t>
  </si>
  <si>
    <t>货币资金—银行存款评估明细表</t>
  </si>
  <si>
    <r>
      <rPr>
        <sz val="10"/>
        <rFont val="宋体"/>
        <family val="0"/>
      </rPr>
      <t>表</t>
    </r>
    <r>
      <rPr>
        <sz val="10"/>
        <rFont val="Times New Roman"/>
        <family val="1"/>
      </rPr>
      <t>3-1-2</t>
    </r>
  </si>
  <si>
    <t>开户银行</t>
  </si>
  <si>
    <t>账号</t>
  </si>
  <si>
    <r>
      <t>合</t>
    </r>
    <r>
      <rPr>
        <sz val="10"/>
        <rFont val="Times New Roman"/>
        <family val="1"/>
      </rPr>
      <t xml:space="preserve">             </t>
    </r>
    <r>
      <rPr>
        <sz val="10"/>
        <rFont val="宋体"/>
        <family val="0"/>
      </rPr>
      <t>计</t>
    </r>
  </si>
  <si>
    <t>货币资金—其他货币资金评估明细表</t>
  </si>
  <si>
    <r>
      <rPr>
        <sz val="10"/>
        <rFont val="宋体"/>
        <family val="0"/>
      </rPr>
      <t>表</t>
    </r>
    <r>
      <rPr>
        <sz val="10"/>
        <rFont val="Times New Roman"/>
        <family val="1"/>
      </rPr>
      <t>3-1-3</t>
    </r>
  </si>
  <si>
    <t>名称及内容</t>
  </si>
  <si>
    <t>用途</t>
  </si>
  <si>
    <t>合计</t>
  </si>
  <si>
    <t>交易性金融资产评估汇总表</t>
  </si>
  <si>
    <r>
      <rPr>
        <sz val="10"/>
        <rFont val="宋体"/>
        <family val="0"/>
      </rPr>
      <t>表</t>
    </r>
    <r>
      <rPr>
        <sz val="10"/>
        <rFont val="Times New Roman"/>
        <family val="1"/>
      </rPr>
      <t>3-2</t>
    </r>
  </si>
  <si>
    <t>增值率%</t>
  </si>
  <si>
    <t>3-2-1</t>
  </si>
  <si>
    <t>交易性金融资产-股票投资</t>
  </si>
  <si>
    <t>3-2-2</t>
  </si>
  <si>
    <t>交易性金融资产-债券投资</t>
  </si>
  <si>
    <t>3-2-3</t>
  </si>
  <si>
    <t>交易性金融资产-基金投资</t>
  </si>
  <si>
    <t>合      计</t>
  </si>
  <si>
    <t>交易性金融资产—股票投资评估明细表</t>
  </si>
  <si>
    <r>
      <rPr>
        <sz val="10"/>
        <rFont val="宋体"/>
        <family val="0"/>
      </rPr>
      <t>表</t>
    </r>
    <r>
      <rPr>
        <sz val="10"/>
        <rFont val="Times New Roman"/>
        <family val="1"/>
      </rPr>
      <t>3-2-1</t>
    </r>
  </si>
  <si>
    <t>被投资单位名称</t>
  </si>
  <si>
    <t>股票名称</t>
  </si>
  <si>
    <t>投资日期</t>
  </si>
  <si>
    <t>持股数量</t>
  </si>
  <si>
    <t>成  本</t>
  </si>
  <si>
    <r>
      <t>基准日收盘价元</t>
    </r>
    <r>
      <rPr>
        <sz val="10"/>
        <rFont val="Times New Roman"/>
        <family val="1"/>
      </rPr>
      <t>/</t>
    </r>
    <r>
      <rPr>
        <sz val="10"/>
        <rFont val="宋体"/>
        <family val="0"/>
      </rPr>
      <t>股</t>
    </r>
  </si>
  <si>
    <r>
      <t>合</t>
    </r>
    <r>
      <rPr>
        <sz val="10"/>
        <rFont val="Times New Roman"/>
        <family val="1"/>
      </rPr>
      <t xml:space="preserve">          </t>
    </r>
    <r>
      <rPr>
        <sz val="10"/>
        <rFont val="宋体"/>
        <family val="0"/>
      </rPr>
      <t>计</t>
    </r>
  </si>
  <si>
    <t>被评估单位（或者产权持有单位）填表人：</t>
  </si>
  <si>
    <r>
      <t>填表日期：</t>
    </r>
    <r>
      <rPr>
        <sz val="10"/>
        <rFont val="Times New Roman"/>
        <family val="1"/>
      </rP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t>
    </r>
  </si>
  <si>
    <t>交易性金融资产—债券投资评估明细表</t>
  </si>
  <si>
    <r>
      <rPr>
        <sz val="10"/>
        <rFont val="宋体"/>
        <family val="0"/>
      </rPr>
      <t>表</t>
    </r>
    <r>
      <rPr>
        <sz val="10"/>
        <rFont val="Times New Roman"/>
        <family val="1"/>
      </rPr>
      <t>3-2-2</t>
    </r>
  </si>
  <si>
    <t>债券名称</t>
  </si>
  <si>
    <t>发行日期</t>
  </si>
  <si>
    <r>
      <t>票面利率</t>
    </r>
    <r>
      <rPr>
        <sz val="10"/>
        <rFont val="Times New Roman"/>
        <family val="1"/>
      </rPr>
      <t>%</t>
    </r>
  </si>
  <si>
    <t>成本</t>
  </si>
  <si>
    <t>交易性金融资产—基金投资评估明细表</t>
  </si>
  <si>
    <r>
      <rPr>
        <sz val="10"/>
        <rFont val="宋体"/>
        <family val="0"/>
      </rPr>
      <t>表</t>
    </r>
    <r>
      <rPr>
        <sz val="10"/>
        <rFont val="Times New Roman"/>
        <family val="1"/>
      </rPr>
      <t>3-2-3</t>
    </r>
  </si>
  <si>
    <t>基金发行单位</t>
  </si>
  <si>
    <t>基金名称</t>
  </si>
  <si>
    <t>基金类型</t>
  </si>
  <si>
    <r>
      <t>基准日净值</t>
    </r>
    <r>
      <rPr>
        <sz val="10"/>
        <rFont val="Times New Roman"/>
        <family val="1"/>
      </rPr>
      <t>/</t>
    </r>
    <r>
      <rPr>
        <sz val="10"/>
        <rFont val="宋体"/>
        <family val="0"/>
      </rPr>
      <t>份</t>
    </r>
  </si>
  <si>
    <t>应收票据评估明细表</t>
  </si>
  <si>
    <r>
      <rPr>
        <sz val="10"/>
        <rFont val="宋体"/>
        <family val="0"/>
      </rPr>
      <t>表</t>
    </r>
    <r>
      <rPr>
        <sz val="10"/>
        <rFont val="Times New Roman"/>
        <family val="1"/>
      </rPr>
      <t>3-3</t>
    </r>
  </si>
  <si>
    <r>
      <t>户名（结算对象</t>
    </r>
    <r>
      <rPr>
        <sz val="10"/>
        <rFont val="Times New Roman"/>
        <family val="1"/>
      </rPr>
      <t>)</t>
    </r>
  </si>
  <si>
    <t>出票日期</t>
  </si>
  <si>
    <t>到期日期</t>
  </si>
  <si>
    <r>
      <t>合</t>
    </r>
    <r>
      <rPr>
        <sz val="10"/>
        <rFont val="Times New Roman"/>
        <family val="1"/>
      </rPr>
      <t xml:space="preserve">            </t>
    </r>
    <r>
      <rPr>
        <sz val="10"/>
        <rFont val="宋体"/>
        <family val="0"/>
      </rPr>
      <t>计</t>
    </r>
  </si>
  <si>
    <t>减：应收票据坏账准备</t>
  </si>
  <si>
    <t>预付账款评估明细表</t>
  </si>
  <si>
    <r>
      <rPr>
        <sz val="10"/>
        <rFont val="宋体"/>
        <family val="0"/>
      </rPr>
      <t>表</t>
    </r>
    <r>
      <rPr>
        <sz val="10"/>
        <rFont val="Times New Roman"/>
        <family val="1"/>
      </rPr>
      <t>3-4</t>
    </r>
  </si>
  <si>
    <r>
      <t>欠款单位名称（结算对象</t>
    </r>
    <r>
      <rPr>
        <sz val="10"/>
        <rFont val="Times New Roman"/>
        <family val="1"/>
      </rPr>
      <t>)</t>
    </r>
  </si>
  <si>
    <t>业务内容</t>
  </si>
  <si>
    <t>发生日期</t>
  </si>
  <si>
    <t>账龄</t>
  </si>
  <si>
    <t>减：应收账款坏账准备</t>
  </si>
  <si>
    <t>应收账款评估明细表</t>
  </si>
  <si>
    <r>
      <rPr>
        <sz val="10"/>
        <rFont val="宋体"/>
        <family val="0"/>
      </rPr>
      <t>表</t>
    </r>
    <r>
      <rPr>
        <sz val="10"/>
        <rFont val="Times New Roman"/>
        <family val="1"/>
      </rPr>
      <t>3-5</t>
    </r>
  </si>
  <si>
    <t>应收利息评估明细表</t>
  </si>
  <si>
    <r>
      <rPr>
        <sz val="10"/>
        <rFont val="宋体"/>
        <family val="0"/>
      </rPr>
      <t>表</t>
    </r>
    <r>
      <rPr>
        <sz val="10"/>
        <rFont val="Times New Roman"/>
        <family val="1"/>
      </rPr>
      <t>3-6</t>
    </r>
  </si>
  <si>
    <t>本金</t>
  </si>
  <si>
    <t>利息所属期间</t>
  </si>
  <si>
    <r>
      <t>利息率</t>
    </r>
    <r>
      <rPr>
        <sz val="10"/>
        <rFont val="Times New Roman"/>
        <family val="1"/>
      </rPr>
      <t>%</t>
    </r>
  </si>
  <si>
    <t>应收股利（应收利润）评估明细表</t>
  </si>
  <si>
    <r>
      <rPr>
        <sz val="10"/>
        <rFont val="宋体"/>
        <family val="0"/>
      </rPr>
      <t>表</t>
    </r>
    <r>
      <rPr>
        <sz val="10"/>
        <rFont val="Times New Roman"/>
        <family val="1"/>
      </rPr>
      <t>3-7</t>
    </r>
  </si>
  <si>
    <t>股利（利润）所属期间</t>
  </si>
  <si>
    <t>其他应收款评估明细表</t>
  </si>
  <si>
    <r>
      <rPr>
        <sz val="10"/>
        <rFont val="宋体"/>
        <family val="0"/>
      </rPr>
      <t>表</t>
    </r>
    <r>
      <rPr>
        <sz val="10"/>
        <rFont val="Times New Roman"/>
        <family val="1"/>
      </rPr>
      <t>3-8</t>
    </r>
  </si>
  <si>
    <r>
      <t>欠款单位（人）名称（结算对象</t>
    </r>
    <r>
      <rPr>
        <sz val="10"/>
        <rFont val="Times New Roman"/>
        <family val="1"/>
      </rPr>
      <t>)</t>
    </r>
  </si>
  <si>
    <r>
      <t>合</t>
    </r>
    <r>
      <rPr>
        <sz val="10"/>
        <rFont val="宋体"/>
        <family val="0"/>
      </rPr>
      <t xml:space="preserve">            </t>
    </r>
    <r>
      <rPr>
        <sz val="10"/>
        <rFont val="宋体"/>
        <family val="0"/>
      </rPr>
      <t>计</t>
    </r>
  </si>
  <si>
    <t>减：其他应收款坏账准备</t>
  </si>
  <si>
    <t>存货评估汇总表</t>
  </si>
  <si>
    <r>
      <rPr>
        <sz val="10"/>
        <rFont val="宋体"/>
        <family val="0"/>
      </rPr>
      <t>表</t>
    </r>
    <r>
      <rPr>
        <sz val="10"/>
        <rFont val="Times New Roman"/>
        <family val="1"/>
      </rPr>
      <t>3-9</t>
    </r>
  </si>
  <si>
    <t>3-9-1</t>
  </si>
  <si>
    <t>材料采购（在途物资）</t>
  </si>
  <si>
    <t>3-9-2</t>
  </si>
  <si>
    <t>原材料</t>
  </si>
  <si>
    <t>3-9-3</t>
  </si>
  <si>
    <t>在库周转材料</t>
  </si>
  <si>
    <t>3-9-4</t>
  </si>
  <si>
    <t>委托加工物资</t>
  </si>
  <si>
    <t>3-9-5</t>
  </si>
  <si>
    <t>产成品（库存商品）</t>
  </si>
  <si>
    <t>3-9-6</t>
  </si>
  <si>
    <t>在产品（自制半成品）</t>
  </si>
  <si>
    <t>3-9-7</t>
  </si>
  <si>
    <t>发出商品</t>
  </si>
  <si>
    <t>3-9-8</t>
  </si>
  <si>
    <t>生产成本</t>
  </si>
  <si>
    <t>3-9-9</t>
  </si>
  <si>
    <t>低值易耗品</t>
  </si>
  <si>
    <t>减：存货跌价准备</t>
  </si>
  <si>
    <t>存货—材料采购（在途物资）评估明细表</t>
  </si>
  <si>
    <r>
      <rPr>
        <sz val="10"/>
        <rFont val="宋体"/>
        <family val="0"/>
      </rPr>
      <t>表</t>
    </r>
    <r>
      <rPr>
        <sz val="10"/>
        <rFont val="Times New Roman"/>
        <family val="1"/>
      </rPr>
      <t>3-9-1</t>
    </r>
  </si>
  <si>
    <t>名称及规格型号</t>
  </si>
  <si>
    <t>计量单位</t>
  </si>
  <si>
    <t>数量</t>
  </si>
  <si>
    <t>单价</t>
  </si>
  <si>
    <t>金额</t>
  </si>
  <si>
    <t>实际数量</t>
  </si>
  <si>
    <t>评估单价</t>
  </si>
  <si>
    <t>存货—原材料评估明细表</t>
  </si>
  <si>
    <r>
      <rPr>
        <sz val="10"/>
        <rFont val="宋体"/>
        <family val="0"/>
      </rPr>
      <t>表</t>
    </r>
    <r>
      <rPr>
        <sz val="10"/>
        <rFont val="Times New Roman"/>
        <family val="1"/>
      </rPr>
      <t>3-9-2</t>
    </r>
  </si>
  <si>
    <t>名称</t>
  </si>
  <si>
    <t>规格型号</t>
  </si>
  <si>
    <t>个</t>
  </si>
  <si>
    <t>存货—在库周转材料评估明细表</t>
  </si>
  <si>
    <r>
      <t xml:space="preserve"> </t>
    </r>
    <r>
      <rPr>
        <sz val="10"/>
        <rFont val="宋体"/>
        <family val="0"/>
      </rPr>
      <t>表</t>
    </r>
    <r>
      <rPr>
        <sz val="10"/>
        <rFont val="Times New Roman"/>
        <family val="1"/>
      </rPr>
      <t>3-9-3</t>
    </r>
  </si>
  <si>
    <t>存放地点</t>
  </si>
  <si>
    <t>被评估单位（或者产权持有单位）填表人：宋磊</t>
  </si>
  <si>
    <t>存货—委托加工物资评估明细表</t>
  </si>
  <si>
    <r>
      <rPr>
        <sz val="10"/>
        <rFont val="宋体"/>
        <family val="0"/>
      </rPr>
      <t>表</t>
    </r>
    <r>
      <rPr>
        <sz val="10"/>
        <rFont val="Times New Roman"/>
        <family val="1"/>
      </rPr>
      <t>3-9-4</t>
    </r>
  </si>
  <si>
    <t>加工单位名称</t>
  </si>
  <si>
    <t>存货—产成品（库存商品、开发产品、农产品）评估明细表</t>
  </si>
  <si>
    <t>名  称</t>
  </si>
  <si>
    <t>套</t>
  </si>
  <si>
    <t>存货—在产品（自制半成品）评估明细表</t>
  </si>
  <si>
    <r>
      <rPr>
        <sz val="10"/>
        <rFont val="宋体"/>
        <family val="0"/>
      </rPr>
      <t>表</t>
    </r>
    <r>
      <rPr>
        <sz val="10"/>
        <rFont val="Times New Roman"/>
        <family val="1"/>
      </rPr>
      <t>3-9-6</t>
    </r>
  </si>
  <si>
    <t>存货—发出商品评估明细表</t>
  </si>
  <si>
    <r>
      <rPr>
        <sz val="10"/>
        <rFont val="宋体"/>
        <family val="0"/>
      </rPr>
      <t>表</t>
    </r>
    <r>
      <rPr>
        <sz val="10"/>
        <rFont val="Times New Roman"/>
        <family val="1"/>
      </rPr>
      <t>3-9-7</t>
    </r>
  </si>
  <si>
    <t>商品名称</t>
  </si>
  <si>
    <t>对方单位名称</t>
  </si>
  <si>
    <t>存货—生产成本评估明细表</t>
  </si>
  <si>
    <r>
      <rPr>
        <sz val="10"/>
        <rFont val="宋体"/>
        <family val="0"/>
      </rPr>
      <t>表</t>
    </r>
    <r>
      <rPr>
        <sz val="10"/>
        <rFont val="Times New Roman"/>
        <family val="1"/>
      </rPr>
      <t>3-9-8</t>
    </r>
  </si>
  <si>
    <r>
      <rPr>
        <sz val="10"/>
        <rFont val="宋体"/>
        <family val="0"/>
      </rPr>
      <t>账面价值</t>
    </r>
  </si>
  <si>
    <r>
      <rPr>
        <sz val="10"/>
        <rFont val="宋体"/>
        <family val="0"/>
      </rPr>
      <t>数量</t>
    </r>
  </si>
  <si>
    <r>
      <rPr>
        <sz val="10"/>
        <rFont val="宋体"/>
        <family val="0"/>
      </rPr>
      <t>单价</t>
    </r>
  </si>
  <si>
    <r>
      <rPr>
        <sz val="10"/>
        <rFont val="宋体"/>
        <family val="0"/>
      </rPr>
      <t>金额</t>
    </r>
  </si>
  <si>
    <t>存货—低值易耗品评估明细表</t>
  </si>
  <si>
    <t>启用日期</t>
  </si>
  <si>
    <t>评估原价</t>
  </si>
  <si>
    <r>
      <t>成新率</t>
    </r>
    <r>
      <rPr>
        <sz val="10"/>
        <rFont val="Times New Roman"/>
        <family val="1"/>
      </rPr>
      <t>%</t>
    </r>
  </si>
  <si>
    <t>一年内到期的非流动资产评估明细表</t>
  </si>
  <si>
    <r>
      <rPr>
        <sz val="10"/>
        <rFont val="宋体"/>
        <family val="0"/>
      </rPr>
      <t>表</t>
    </r>
    <r>
      <rPr>
        <sz val="10"/>
        <rFont val="Times New Roman"/>
        <family val="1"/>
      </rPr>
      <t>3-10</t>
    </r>
  </si>
  <si>
    <t>项目及内容</t>
  </si>
  <si>
    <t>结算内容</t>
  </si>
  <si>
    <t>其他流动资产评估明细表</t>
  </si>
  <si>
    <r>
      <rPr>
        <sz val="10"/>
        <rFont val="宋体"/>
        <family val="0"/>
      </rPr>
      <t>表</t>
    </r>
    <r>
      <rPr>
        <sz val="10"/>
        <rFont val="Times New Roman"/>
        <family val="1"/>
      </rPr>
      <t>3-11</t>
    </r>
  </si>
  <si>
    <t>非流动资产评估汇总表</t>
  </si>
  <si>
    <r>
      <rPr>
        <sz val="10"/>
        <rFont val="宋体"/>
        <family val="0"/>
      </rPr>
      <t>表</t>
    </r>
    <r>
      <rPr>
        <sz val="10"/>
        <rFont val="Times New Roman"/>
        <family val="1"/>
      </rPr>
      <t>4</t>
    </r>
  </si>
  <si>
    <t>4-1</t>
  </si>
  <si>
    <t>4-2</t>
  </si>
  <si>
    <t>4-3</t>
  </si>
  <si>
    <t>4-4</t>
  </si>
  <si>
    <t>4-5</t>
  </si>
  <si>
    <t>4-6</t>
  </si>
  <si>
    <t>4-7</t>
  </si>
  <si>
    <t>4-8</t>
  </si>
  <si>
    <t>4-9</t>
  </si>
  <si>
    <t>4-10</t>
  </si>
  <si>
    <t>4-11</t>
  </si>
  <si>
    <t>4-12</t>
  </si>
  <si>
    <t>4-13</t>
  </si>
  <si>
    <t>4-14</t>
  </si>
  <si>
    <t>4-15</t>
  </si>
  <si>
    <t>4-16</t>
  </si>
  <si>
    <t>4-17</t>
  </si>
  <si>
    <t>可供出售金融资产评估汇总表</t>
  </si>
  <si>
    <r>
      <rPr>
        <sz val="10"/>
        <rFont val="宋体"/>
        <family val="0"/>
      </rPr>
      <t>表</t>
    </r>
    <r>
      <rPr>
        <sz val="10"/>
        <rFont val="Times New Roman"/>
        <family val="1"/>
      </rPr>
      <t>4-1</t>
    </r>
  </si>
  <si>
    <t>4-1-1</t>
  </si>
  <si>
    <t>可供出售金融资产-股票投资</t>
  </si>
  <si>
    <t>4-1-2</t>
  </si>
  <si>
    <t>可供出售金融资产-债券投资</t>
  </si>
  <si>
    <t>4-1-3</t>
  </si>
  <si>
    <t>可供出售金融资产-其他投资</t>
  </si>
  <si>
    <t>可供出售金融资产—股票投资评估明细表</t>
  </si>
  <si>
    <r>
      <rPr>
        <sz val="10"/>
        <rFont val="宋体"/>
        <family val="0"/>
      </rPr>
      <t>表</t>
    </r>
    <r>
      <rPr>
        <sz val="10"/>
        <rFont val="Times New Roman"/>
        <family val="1"/>
      </rPr>
      <t>4-1-1</t>
    </r>
  </si>
  <si>
    <t>股票性质</t>
  </si>
  <si>
    <t>基准日市价</t>
  </si>
  <si>
    <t>取得成本</t>
  </si>
  <si>
    <t>合    计</t>
  </si>
  <si>
    <t>减：减值准备</t>
  </si>
  <si>
    <t>可供出售金融资产—债券投资评估明细表</t>
  </si>
  <si>
    <r>
      <t xml:space="preserve"> </t>
    </r>
    <r>
      <rPr>
        <sz val="10"/>
        <rFont val="宋体"/>
        <family val="0"/>
      </rPr>
      <t>表</t>
    </r>
    <r>
      <rPr>
        <sz val="10"/>
        <rFont val="Times New Roman"/>
        <family val="1"/>
      </rPr>
      <t>4-1-2</t>
    </r>
  </si>
  <si>
    <t>债券种类</t>
  </si>
  <si>
    <t>到期日</t>
  </si>
  <si>
    <t>成本（面值）</t>
  </si>
  <si>
    <t>可供出售金融资产—其他投资评估明细表</t>
  </si>
  <si>
    <r>
      <rPr>
        <sz val="10"/>
        <rFont val="宋体"/>
        <family val="0"/>
      </rPr>
      <t>表</t>
    </r>
    <r>
      <rPr>
        <sz val="10"/>
        <rFont val="Times New Roman"/>
        <family val="1"/>
      </rPr>
      <t>4-1-3</t>
    </r>
  </si>
  <si>
    <t>金融资产名称</t>
  </si>
  <si>
    <t>持有数量</t>
  </si>
  <si>
    <t>持有至到期投资评估明细表</t>
  </si>
  <si>
    <r>
      <rPr>
        <sz val="10"/>
        <rFont val="宋体"/>
        <family val="0"/>
      </rPr>
      <t>表</t>
    </r>
    <r>
      <rPr>
        <sz val="10"/>
        <rFont val="Times New Roman"/>
        <family val="1"/>
      </rPr>
      <t>4-2</t>
    </r>
  </si>
  <si>
    <t>投资类别</t>
  </si>
  <si>
    <t>投资成本</t>
  </si>
  <si>
    <t>减：持有至到期投资减值准备</t>
  </si>
  <si>
    <t>长期应收款评估明细表</t>
  </si>
  <si>
    <r>
      <rPr>
        <sz val="10"/>
        <rFont val="宋体"/>
        <family val="0"/>
      </rPr>
      <t>表</t>
    </r>
    <r>
      <rPr>
        <sz val="10"/>
        <rFont val="Times New Roman"/>
        <family val="1"/>
      </rPr>
      <t>4-3</t>
    </r>
  </si>
  <si>
    <t>减：长期应收款坏账准备</t>
  </si>
  <si>
    <t>长期股权投资评估明细表</t>
  </si>
  <si>
    <r>
      <rPr>
        <sz val="10"/>
        <rFont val="宋体"/>
        <family val="0"/>
      </rPr>
      <t>表</t>
    </r>
    <r>
      <rPr>
        <sz val="10"/>
        <rFont val="Times New Roman"/>
        <family val="1"/>
      </rPr>
      <t>4-4</t>
    </r>
  </si>
  <si>
    <t>协议投资期限</t>
  </si>
  <si>
    <r>
      <t>持股比例（</t>
    </r>
    <r>
      <rPr>
        <sz val="10"/>
        <rFont val="Times New Roman"/>
        <family val="1"/>
      </rPr>
      <t>%</t>
    </r>
    <r>
      <rPr>
        <sz val="10"/>
        <rFont val="宋体"/>
        <family val="0"/>
      </rPr>
      <t>）</t>
    </r>
  </si>
  <si>
    <t>减：长期股权投资减值准备</t>
  </si>
  <si>
    <t>投资性房地产——房屋评估明细表</t>
  </si>
  <si>
    <t>（采用成本模式计量）</t>
  </si>
  <si>
    <r>
      <rPr>
        <sz val="10"/>
        <rFont val="宋体"/>
        <family val="0"/>
      </rPr>
      <t>表</t>
    </r>
    <r>
      <rPr>
        <sz val="10"/>
        <rFont val="Times New Roman"/>
        <family val="1"/>
      </rPr>
      <t>4-5</t>
    </r>
  </si>
  <si>
    <t>权证编号</t>
  </si>
  <si>
    <t>房屋名称</t>
  </si>
  <si>
    <t>来源（外购、自建、自用转入、存货转入等）</t>
  </si>
  <si>
    <t>结构</t>
  </si>
  <si>
    <t>建成
年月</t>
  </si>
  <si>
    <r>
      <t>建筑</t>
    </r>
    <r>
      <rPr>
        <sz val="10"/>
        <rFont val="宋体"/>
        <family val="0"/>
      </rPr>
      <t>面积</t>
    </r>
  </si>
  <si>
    <r>
      <t>成本单价</t>
    </r>
    <r>
      <rPr>
        <sz val="10"/>
        <rFont val="Times New Roman"/>
        <family val="1"/>
      </rPr>
      <t>(</t>
    </r>
    <r>
      <rPr>
        <sz val="10"/>
        <rFont val="宋体"/>
        <family val="0"/>
      </rPr>
      <t>元</t>
    </r>
    <r>
      <rPr>
        <sz val="10"/>
        <rFont val="Times New Roman"/>
        <family val="1"/>
      </rPr>
      <t>/m</t>
    </r>
    <r>
      <rPr>
        <vertAlign val="superscript"/>
        <sz val="10"/>
        <rFont val="Times New Roman"/>
        <family val="1"/>
      </rPr>
      <t>2</t>
    </r>
    <r>
      <rPr>
        <sz val="10"/>
        <rFont val="Times New Roman"/>
        <family val="1"/>
      </rPr>
      <t>)</t>
    </r>
  </si>
  <si>
    <r>
      <t>评估单价</t>
    </r>
    <r>
      <rPr>
        <sz val="10"/>
        <rFont val="Times New Roman"/>
        <family val="1"/>
      </rPr>
      <t>(</t>
    </r>
    <r>
      <rPr>
        <sz val="10"/>
        <rFont val="宋体"/>
        <family val="0"/>
      </rPr>
      <t>元</t>
    </r>
    <r>
      <rPr>
        <sz val="10"/>
        <rFont val="Times New Roman"/>
        <family val="1"/>
      </rPr>
      <t>/m</t>
    </r>
    <r>
      <rPr>
        <vertAlign val="superscript"/>
        <sz val="10"/>
        <rFont val="Times New Roman"/>
        <family val="1"/>
      </rPr>
      <t>2</t>
    </r>
    <r>
      <rPr>
        <sz val="10"/>
        <rFont val="Times New Roman"/>
        <family val="1"/>
      </rPr>
      <t>)</t>
    </r>
  </si>
  <si>
    <t>原值</t>
  </si>
  <si>
    <t>净值</t>
  </si>
  <si>
    <t>减：投资性房地产减值准备</t>
  </si>
  <si>
    <t>（采用公允价值模式计量）</t>
  </si>
  <si>
    <r>
      <t>建筑</t>
    </r>
    <r>
      <rPr>
        <sz val="10"/>
        <rFont val="Times New Roman"/>
        <family val="1"/>
      </rPr>
      <t xml:space="preserve">          </t>
    </r>
    <r>
      <rPr>
        <sz val="10"/>
        <rFont val="宋体"/>
        <family val="0"/>
      </rPr>
      <t>面积</t>
    </r>
  </si>
  <si>
    <t>原始入帐价值    （转入日公允价值）</t>
  </si>
  <si>
    <t>现场勘察简单记录</t>
  </si>
  <si>
    <t>证载权利人</t>
  </si>
  <si>
    <t>投资性房地产——土地使用权评估明细表</t>
  </si>
  <si>
    <t>土地权证编号</t>
  </si>
  <si>
    <t>宗地名称</t>
  </si>
  <si>
    <t>土地位置</t>
  </si>
  <si>
    <t>取得日期</t>
  </si>
  <si>
    <t>用地性质</t>
  </si>
  <si>
    <t>土地用途</t>
  </si>
  <si>
    <t>准用年限</t>
  </si>
  <si>
    <t>开发程度</t>
  </si>
  <si>
    <r>
      <t>面积</t>
    </r>
    <r>
      <rPr>
        <sz val="10"/>
        <rFont val="Times New Roman"/>
        <family val="1"/>
      </rPr>
      <t>(m</t>
    </r>
    <r>
      <rPr>
        <vertAlign val="superscript"/>
        <sz val="10"/>
        <rFont val="Times New Roman"/>
        <family val="1"/>
      </rPr>
      <t>2</t>
    </r>
    <r>
      <rPr>
        <sz val="10"/>
        <rFont val="Times New Roman"/>
        <family val="1"/>
      </rPr>
      <t>)</t>
    </r>
  </si>
  <si>
    <t>原始入账价值</t>
  </si>
  <si>
    <t>原始入账价值（转入日公允价值）</t>
  </si>
  <si>
    <t>固定资产评估汇总表</t>
  </si>
  <si>
    <r>
      <rPr>
        <sz val="10"/>
        <rFont val="宋体"/>
        <family val="0"/>
      </rPr>
      <t>表</t>
    </r>
    <r>
      <rPr>
        <sz val="10"/>
        <rFont val="Times New Roman"/>
        <family val="1"/>
      </rPr>
      <t>4-6</t>
    </r>
  </si>
  <si>
    <t>增值额</t>
  </si>
  <si>
    <t>房屋建筑物类合计</t>
  </si>
  <si>
    <t>4-6-1</t>
  </si>
  <si>
    <t>固定资产-房屋建筑物</t>
  </si>
  <si>
    <t>4-6-2</t>
  </si>
  <si>
    <t>固定资产-构筑物及其他辅助设施</t>
  </si>
  <si>
    <t>4-6-3</t>
  </si>
  <si>
    <t>固定资产-管道及沟槽</t>
  </si>
  <si>
    <t>设备类合计</t>
  </si>
  <si>
    <t>4-6-4</t>
  </si>
  <si>
    <t>固定资产-机器设备</t>
  </si>
  <si>
    <t>4-6-5</t>
  </si>
  <si>
    <t>固定资产-车辆</t>
  </si>
  <si>
    <t>4-6-6</t>
  </si>
  <si>
    <t>固定资产-电子设备</t>
  </si>
  <si>
    <t>4-6-7</t>
  </si>
  <si>
    <t>固定资产—土地</t>
  </si>
  <si>
    <t>减：固定资产减值准备</t>
  </si>
  <si>
    <t>固定资产—房屋建筑物评估明细表</t>
  </si>
  <si>
    <t>建筑物名称</t>
  </si>
  <si>
    <t>建成年月</t>
  </si>
  <si>
    <r>
      <t>建筑面积体积</t>
    </r>
    <r>
      <rPr>
        <sz val="10"/>
        <rFont val="Times New Roman"/>
        <family val="1"/>
      </rPr>
      <t xml:space="preserve">           m</t>
    </r>
    <r>
      <rPr>
        <vertAlign val="superscript"/>
        <sz val="10"/>
        <rFont val="Times New Roman"/>
        <family val="1"/>
      </rPr>
      <t>2</t>
    </r>
    <r>
      <rPr>
        <sz val="10"/>
        <rFont val="宋体"/>
        <family val="0"/>
      </rPr>
      <t>或m3</t>
    </r>
  </si>
  <si>
    <r>
      <t>小</t>
    </r>
    <r>
      <rPr>
        <sz val="10"/>
        <rFont val="Times New Roman"/>
        <family val="1"/>
      </rPr>
      <t xml:space="preserve">          </t>
    </r>
    <r>
      <rPr>
        <sz val="10"/>
        <rFont val="宋体"/>
        <family val="0"/>
      </rPr>
      <t>计</t>
    </r>
  </si>
  <si>
    <t>减：房屋建筑物减值准备</t>
  </si>
  <si>
    <t>固定资产—构筑物及其他辅助设施评估明细表</t>
  </si>
  <si>
    <r>
      <rPr>
        <sz val="10"/>
        <rFont val="宋体"/>
        <family val="0"/>
      </rPr>
      <t>表</t>
    </r>
    <r>
      <rPr>
        <sz val="10"/>
        <rFont val="Times New Roman"/>
        <family val="1"/>
      </rPr>
      <t>4-6-2</t>
    </r>
  </si>
  <si>
    <r>
      <t xml:space="preserve"> </t>
    </r>
    <r>
      <rPr>
        <sz val="10"/>
        <rFont val="宋体"/>
        <family val="0"/>
      </rPr>
      <t>名称</t>
    </r>
  </si>
  <si>
    <r>
      <t xml:space="preserve">长度
</t>
    </r>
    <r>
      <rPr>
        <sz val="10"/>
        <rFont val="Times New Roman"/>
        <family val="1"/>
      </rPr>
      <t>(m)</t>
    </r>
  </si>
  <si>
    <r>
      <t xml:space="preserve">宽度
</t>
    </r>
    <r>
      <rPr>
        <sz val="10"/>
        <rFont val="Times New Roman"/>
        <family val="1"/>
      </rPr>
      <t>(m)</t>
    </r>
  </si>
  <si>
    <r>
      <t>面积体积</t>
    </r>
    <r>
      <rPr>
        <sz val="10"/>
        <rFont val="Times New Roman"/>
        <family val="1"/>
      </rPr>
      <t>m</t>
    </r>
    <r>
      <rPr>
        <vertAlign val="superscript"/>
        <sz val="10"/>
        <rFont val="Times New Roman"/>
        <family val="1"/>
      </rPr>
      <t>2</t>
    </r>
    <r>
      <rPr>
        <sz val="10"/>
        <rFont val="宋体"/>
        <family val="0"/>
      </rPr>
      <t>或</t>
    </r>
    <r>
      <rPr>
        <sz val="10"/>
        <rFont val="Times New Roman"/>
        <family val="1"/>
      </rPr>
      <t>m</t>
    </r>
    <r>
      <rPr>
        <vertAlign val="superscript"/>
        <sz val="10"/>
        <rFont val="Times New Roman"/>
        <family val="1"/>
      </rPr>
      <t>3</t>
    </r>
  </si>
  <si>
    <t>减：构筑物及其他辅助设施减值准备</t>
  </si>
  <si>
    <t>固定资产—管道和沟槽评估明细表</t>
  </si>
  <si>
    <r>
      <rPr>
        <sz val="10"/>
        <rFont val="宋体"/>
        <family val="0"/>
      </rPr>
      <t>表</t>
    </r>
    <r>
      <rPr>
        <sz val="10"/>
        <rFont val="Times New Roman"/>
        <family val="1"/>
      </rPr>
      <t>4-6-3</t>
    </r>
  </si>
  <si>
    <r>
      <t xml:space="preserve">漕深
</t>
    </r>
    <r>
      <rPr>
        <sz val="10"/>
        <rFont val="Times New Roman"/>
        <family val="1"/>
      </rPr>
      <t>(m)</t>
    </r>
  </si>
  <si>
    <r>
      <t>沟宽</t>
    </r>
    <r>
      <rPr>
        <sz val="10"/>
        <rFont val="Times New Roman"/>
        <family val="1"/>
      </rPr>
      <t>*</t>
    </r>
    <r>
      <rPr>
        <sz val="10"/>
        <rFont val="宋体"/>
        <family val="0"/>
      </rPr>
      <t>沟厚</t>
    </r>
    <r>
      <rPr>
        <sz val="10"/>
        <rFont val="Times New Roman"/>
        <family val="1"/>
      </rPr>
      <t xml:space="preserve">(mm*mm)
</t>
    </r>
    <r>
      <rPr>
        <sz val="10"/>
        <rFont val="宋体"/>
        <family val="0"/>
      </rPr>
      <t>管径</t>
    </r>
    <r>
      <rPr>
        <sz val="10"/>
        <rFont val="Times New Roman"/>
        <family val="1"/>
      </rPr>
      <t>*</t>
    </r>
    <r>
      <rPr>
        <sz val="10"/>
        <rFont val="宋体"/>
        <family val="0"/>
      </rPr>
      <t>壁厚</t>
    </r>
    <r>
      <rPr>
        <sz val="10"/>
        <rFont val="Times New Roman"/>
        <family val="1"/>
      </rPr>
      <t>(mm*mm)</t>
    </r>
  </si>
  <si>
    <t>材质</t>
  </si>
  <si>
    <t>绝缘方式</t>
  </si>
  <si>
    <t>减：管道和沟槽减值准备</t>
  </si>
  <si>
    <t>固定资产—机器设备评估明细表</t>
  </si>
  <si>
    <r>
      <rPr>
        <sz val="10"/>
        <rFont val="宋体"/>
        <family val="0"/>
      </rPr>
      <t>表</t>
    </r>
    <r>
      <rPr>
        <sz val="10"/>
        <rFont val="Times New Roman"/>
        <family val="1"/>
      </rPr>
      <t>4-6-4</t>
    </r>
  </si>
  <si>
    <t>设备编号</t>
  </si>
  <si>
    <t>设备名称</t>
  </si>
  <si>
    <t>生产厂家</t>
  </si>
  <si>
    <t>购置日期</t>
  </si>
  <si>
    <t>盘点数量</t>
  </si>
  <si>
    <t>保险柜</t>
  </si>
  <si>
    <t>浙江金华保险系列产品有限公司</t>
  </si>
  <si>
    <t>生产线一条</t>
  </si>
  <si>
    <t>莱州市精细化工机械设备厂</t>
  </si>
  <si>
    <t>压缩机头</t>
  </si>
  <si>
    <t>1.0/7</t>
  </si>
  <si>
    <t>泉州市华德机电设备厂</t>
  </si>
  <si>
    <t>板框压滤机</t>
  </si>
  <si>
    <t>bmj20/630-u</t>
  </si>
  <si>
    <t>景津环保股份有限公司</t>
  </si>
  <si>
    <t>台</t>
  </si>
  <si>
    <t>储气罐</t>
  </si>
  <si>
    <t>烟台只楚红星压缩设备公司</t>
  </si>
  <si>
    <t>不锈钢捏合机</t>
  </si>
  <si>
    <t>1000L</t>
  </si>
  <si>
    <t>振动筛</t>
  </si>
  <si>
    <t>S498-1</t>
  </si>
  <si>
    <t>新乡市振动筛机械公司</t>
  </si>
  <si>
    <t>土地使用权</t>
  </si>
  <si>
    <t>球磨机</t>
  </si>
  <si>
    <t>1100*1200</t>
  </si>
  <si>
    <t>济南博彩</t>
  </si>
  <si>
    <t>破碎机</t>
  </si>
  <si>
    <t>广东山工机械有限公司</t>
  </si>
  <si>
    <r>
      <t>球磨机</t>
    </r>
    <r>
      <rPr>
        <sz val="9"/>
        <rFont val="Times New Roman"/>
        <family val="1"/>
      </rPr>
      <t xml:space="preserve"> 1200x2500</t>
    </r>
  </si>
  <si>
    <t>1200*2500</t>
  </si>
  <si>
    <t>变频器</t>
  </si>
  <si>
    <r>
      <t>JTE</t>
    </r>
    <r>
      <rPr>
        <sz val="9"/>
        <rFont val="宋体"/>
        <family val="0"/>
      </rPr>
      <t>２００</t>
    </r>
  </si>
  <si>
    <t>金田电器</t>
  </si>
  <si>
    <t>压滤机</t>
  </si>
  <si>
    <t>XJ125/630-UK</t>
  </si>
  <si>
    <t>电机</t>
  </si>
  <si>
    <t>YE315M-8</t>
  </si>
  <si>
    <t>山东开元电机有限公司</t>
  </si>
  <si>
    <r>
      <t>电机</t>
    </r>
    <r>
      <rPr>
        <sz val="9"/>
        <rFont val="Times New Roman"/>
        <family val="1"/>
      </rPr>
      <t>2</t>
    </r>
  </si>
  <si>
    <t>160M-4</t>
  </si>
  <si>
    <t>上海品星防暴电机有限公司</t>
  </si>
  <si>
    <r>
      <t>球磨机</t>
    </r>
    <r>
      <rPr>
        <sz val="9"/>
        <rFont val="Times New Roman"/>
        <family val="1"/>
      </rPr>
      <t>2</t>
    </r>
  </si>
  <si>
    <t>空压机设备</t>
  </si>
  <si>
    <t>ＬＧ－３０Ｂ</t>
  </si>
  <si>
    <r>
      <t>变频器</t>
    </r>
    <r>
      <rPr>
        <sz val="9"/>
        <rFont val="Times New Roman"/>
        <family val="1"/>
      </rPr>
      <t>2</t>
    </r>
  </si>
  <si>
    <r>
      <t>JTE</t>
    </r>
    <r>
      <rPr>
        <sz val="9"/>
        <rFont val="宋体"/>
        <family val="0"/>
      </rPr>
      <t>２８０</t>
    </r>
  </si>
  <si>
    <t>捏合机</t>
  </si>
  <si>
    <r>
      <t>1</t>
    </r>
    <r>
      <rPr>
        <sz val="9"/>
        <rFont val="宋体"/>
        <family val="0"/>
      </rPr>
      <t>立方</t>
    </r>
  </si>
  <si>
    <r>
      <t>板框压滤机</t>
    </r>
    <r>
      <rPr>
        <sz val="9"/>
        <rFont val="Times New Roman"/>
        <family val="1"/>
      </rPr>
      <t>1</t>
    </r>
  </si>
  <si>
    <r>
      <t>变频器</t>
    </r>
    <r>
      <rPr>
        <sz val="9"/>
        <rFont val="Times New Roman"/>
        <family val="1"/>
      </rPr>
      <t>1</t>
    </r>
  </si>
  <si>
    <r>
      <t>变频器</t>
    </r>
    <r>
      <rPr>
        <sz val="9"/>
        <rFont val="Times New Roman"/>
        <family val="1"/>
      </rPr>
      <t>3</t>
    </r>
  </si>
  <si>
    <r>
      <t xml:space="preserve"> </t>
    </r>
    <r>
      <rPr>
        <sz val="9"/>
        <rFont val="宋体"/>
        <family val="0"/>
      </rPr>
      <t>个</t>
    </r>
  </si>
  <si>
    <t>1M3</t>
  </si>
  <si>
    <t>烟台兴隆压力容器公司</t>
  </si>
  <si>
    <t>冷干机</t>
  </si>
  <si>
    <r>
      <t>DK-3NF</t>
    </r>
    <r>
      <rPr>
        <sz val="9"/>
        <rFont val="宋体"/>
        <family val="0"/>
      </rPr>
      <t>压力</t>
    </r>
    <r>
      <rPr>
        <sz val="9"/>
        <rFont val="Times New Roman"/>
        <family val="1"/>
      </rPr>
      <t>1MPa</t>
    </r>
  </si>
  <si>
    <t>乔科空分设备公司</t>
  </si>
  <si>
    <t>主轴瓦和</t>
  </si>
  <si>
    <t>无铭牌</t>
  </si>
  <si>
    <t>主轴承</t>
  </si>
  <si>
    <t>减速机</t>
  </si>
  <si>
    <r>
      <t>ZLY125</t>
    </r>
    <r>
      <rPr>
        <sz val="9"/>
        <rFont val="宋体"/>
        <family val="0"/>
      </rPr>
      <t>速比</t>
    </r>
    <r>
      <rPr>
        <sz val="9"/>
        <rFont val="Times New Roman"/>
        <family val="1"/>
      </rPr>
      <t>6.5</t>
    </r>
  </si>
  <si>
    <t>博山开发区减速设备厂</t>
  </si>
  <si>
    <t>YB2100Y-4</t>
  </si>
  <si>
    <t>临清市华祥电机厂</t>
  </si>
  <si>
    <t>油罐</t>
  </si>
  <si>
    <t>4.4T</t>
  </si>
  <si>
    <t>自制</t>
  </si>
  <si>
    <t>齿轮油泵</t>
  </si>
  <si>
    <t>ＫＣＢ－５５</t>
  </si>
  <si>
    <t>泊头市天成工业泵厂</t>
  </si>
  <si>
    <r>
      <t>YB</t>
    </r>
    <r>
      <rPr>
        <sz val="9"/>
        <rFont val="宋体"/>
        <family val="0"/>
      </rPr>
      <t>９</t>
    </r>
    <r>
      <rPr>
        <sz val="9"/>
        <rFont val="Times New Roman"/>
        <family val="1"/>
      </rPr>
      <t>0L-4</t>
    </r>
  </si>
  <si>
    <t>控电柜</t>
  </si>
  <si>
    <t>便携式空压机</t>
  </si>
  <si>
    <t>Zb-0.11/7</t>
  </si>
  <si>
    <t>温岭市飓霸机械公司</t>
  </si>
  <si>
    <t>旋转筛</t>
  </si>
  <si>
    <r>
      <t>S</t>
    </r>
    <r>
      <rPr>
        <sz val="9"/>
        <rFont val="宋体"/>
        <family val="0"/>
      </rPr>
      <t>４９８－１振幅１－４</t>
    </r>
  </si>
  <si>
    <r>
      <t>有效面积０</t>
    </r>
    <r>
      <rPr>
        <sz val="9"/>
        <rFont val="Times New Roman"/>
        <family val="1"/>
      </rPr>
      <t>.</t>
    </r>
    <r>
      <rPr>
        <sz val="9"/>
        <rFont val="宋体"/>
        <family val="0"/>
      </rPr>
      <t>４１㎡</t>
    </r>
  </si>
  <si>
    <t>厢式压滤机</t>
  </si>
  <si>
    <r>
      <t>厢式机械压滤机</t>
    </r>
    <r>
      <rPr>
        <sz val="9"/>
        <rFont val="Times New Roman"/>
        <family val="1"/>
      </rPr>
      <t>2</t>
    </r>
  </si>
  <si>
    <t>高档铝银浆生产线</t>
  </si>
  <si>
    <t>干磨机组</t>
  </si>
  <si>
    <t>主电机</t>
  </si>
  <si>
    <t>DO40</t>
  </si>
  <si>
    <t>博山兴旺减速机厂</t>
  </si>
  <si>
    <t>操制台</t>
  </si>
  <si>
    <t>离心风机</t>
  </si>
  <si>
    <t>行吊</t>
  </si>
  <si>
    <t>0.5T</t>
  </si>
  <si>
    <t>10M3</t>
  </si>
  <si>
    <t>辆</t>
  </si>
  <si>
    <t>装载机</t>
  </si>
  <si>
    <r>
      <t>15</t>
    </r>
    <r>
      <rPr>
        <sz val="9"/>
        <rFont val="宋体"/>
        <family val="0"/>
      </rPr>
      <t>型</t>
    </r>
  </si>
  <si>
    <t>叉车</t>
  </si>
  <si>
    <t>铲车</t>
  </si>
  <si>
    <t>减：机器设备减值准备</t>
  </si>
  <si>
    <r>
      <t>表</t>
    </r>
    <r>
      <rPr>
        <sz val="10"/>
        <rFont val="Times New Roman"/>
        <family val="1"/>
      </rPr>
      <t>4-6-4</t>
    </r>
  </si>
  <si>
    <r>
      <t>合</t>
    </r>
    <r>
      <rPr>
        <sz val="10"/>
        <rFont val="Times New Roman"/>
        <family val="1"/>
      </rPr>
      <t xml:space="preserve">           </t>
    </r>
    <r>
      <rPr>
        <sz val="10"/>
        <rFont val="宋体"/>
        <family val="0"/>
      </rPr>
      <t>计</t>
    </r>
  </si>
  <si>
    <t>固定资产—车辆评估明细表</t>
  </si>
  <si>
    <r>
      <rPr>
        <sz val="10"/>
        <rFont val="宋体"/>
        <family val="0"/>
      </rPr>
      <t>表</t>
    </r>
    <r>
      <rPr>
        <sz val="10"/>
        <rFont val="Times New Roman"/>
        <family val="1"/>
      </rPr>
      <t>4-6-5</t>
    </r>
  </si>
  <si>
    <t>车辆牌号</t>
  </si>
  <si>
    <t>车辆名称
及品牌型号</t>
  </si>
  <si>
    <r>
      <t>已行驶里程</t>
    </r>
    <r>
      <rPr>
        <sz val="10"/>
        <rFont val="Times New Roman"/>
        <family val="1"/>
      </rPr>
      <t>(</t>
    </r>
    <r>
      <rPr>
        <sz val="10"/>
        <rFont val="宋体"/>
        <family val="0"/>
      </rPr>
      <t>公里</t>
    </r>
    <r>
      <rPr>
        <sz val="10"/>
        <rFont val="Times New Roman"/>
        <family val="1"/>
      </rPr>
      <t>)</t>
    </r>
  </si>
  <si>
    <t>减：车辆减值准备</t>
  </si>
  <si>
    <t>固定资产—电子设备评估明细表</t>
  </si>
  <si>
    <t>表4-6-6</t>
  </si>
  <si>
    <r>
      <t>设备</t>
    </r>
    <r>
      <rPr>
        <sz val="10"/>
        <rFont val="Times New Roman"/>
        <family val="1"/>
      </rPr>
      <t xml:space="preserve">
</t>
    </r>
    <r>
      <rPr>
        <sz val="10"/>
        <rFont val="宋体"/>
        <family val="0"/>
      </rPr>
      <t>编号</t>
    </r>
  </si>
  <si>
    <t>账面数量</t>
  </si>
  <si>
    <r>
      <t>合</t>
    </r>
    <r>
      <rPr>
        <sz val="10"/>
        <rFont val="Times New Roman"/>
        <family val="1"/>
      </rPr>
      <t xml:space="preserve">     </t>
    </r>
    <r>
      <rPr>
        <sz val="10"/>
        <rFont val="宋体"/>
        <family val="0"/>
      </rPr>
      <t>计</t>
    </r>
  </si>
  <si>
    <t>减：电子设备减值准备</t>
  </si>
  <si>
    <t>固定资产—土地评估明细表</t>
  </si>
  <si>
    <r>
      <rPr>
        <sz val="10"/>
        <rFont val="宋体"/>
        <family val="0"/>
      </rPr>
      <t>表</t>
    </r>
    <r>
      <rPr>
        <sz val="10"/>
        <rFont val="Times New Roman"/>
        <family val="1"/>
      </rPr>
      <t>4-6-7</t>
    </r>
  </si>
  <si>
    <t>在建工程评估汇总表</t>
  </si>
  <si>
    <r>
      <rPr>
        <sz val="10"/>
        <rFont val="宋体"/>
        <family val="0"/>
      </rPr>
      <t>表</t>
    </r>
    <r>
      <rPr>
        <sz val="10"/>
        <rFont val="Times New Roman"/>
        <family val="1"/>
      </rPr>
      <t>4-7</t>
    </r>
  </si>
  <si>
    <t>4-7-1</t>
  </si>
  <si>
    <r>
      <t>在建工程</t>
    </r>
    <r>
      <rPr>
        <sz val="10"/>
        <rFont val="Times New Roman"/>
        <family val="1"/>
      </rPr>
      <t>—</t>
    </r>
    <r>
      <rPr>
        <sz val="10"/>
        <rFont val="宋体"/>
        <family val="0"/>
      </rPr>
      <t>土建工程</t>
    </r>
  </si>
  <si>
    <t>4-7-2</t>
  </si>
  <si>
    <r>
      <t>在建工程</t>
    </r>
    <r>
      <rPr>
        <sz val="10"/>
        <rFont val="Times New Roman"/>
        <family val="1"/>
      </rPr>
      <t>—</t>
    </r>
    <r>
      <rPr>
        <sz val="10"/>
        <rFont val="宋体"/>
        <family val="0"/>
      </rPr>
      <t>设备安装工程</t>
    </r>
  </si>
  <si>
    <t>在建工程合计</t>
  </si>
  <si>
    <t>减：在建工程减值准备</t>
  </si>
  <si>
    <t>在建工程—土建工程评估明细表</t>
  </si>
  <si>
    <r>
      <rPr>
        <sz val="10"/>
        <rFont val="宋体"/>
        <family val="0"/>
      </rPr>
      <t>表</t>
    </r>
    <r>
      <rPr>
        <sz val="10"/>
        <rFont val="Times New Roman"/>
        <family val="1"/>
      </rPr>
      <t>4-7-1</t>
    </r>
  </si>
  <si>
    <t>项目名称</t>
  </si>
  <si>
    <r>
      <t>建筑</t>
    </r>
    <r>
      <rPr>
        <sz val="10"/>
        <rFont val="宋体"/>
        <family val="0"/>
      </rPr>
      <t>面积</t>
    </r>
    <r>
      <rPr>
        <sz val="10"/>
        <rFont val="Times New Roman"/>
        <family val="1"/>
      </rPr>
      <t>/</t>
    </r>
    <r>
      <rPr>
        <sz val="10"/>
        <rFont val="宋体"/>
        <family val="0"/>
      </rPr>
      <t>容积</t>
    </r>
  </si>
  <si>
    <t>开工日期</t>
  </si>
  <si>
    <t>预计完工日期</t>
  </si>
  <si>
    <t>形象进度</t>
  </si>
  <si>
    <t>付款比例</t>
  </si>
  <si>
    <t>减：在建土建工程减值准备</t>
  </si>
  <si>
    <t>在建工程—设备安装工程评估明细表</t>
  </si>
  <si>
    <r>
      <rPr>
        <sz val="10"/>
        <rFont val="宋体"/>
        <family val="0"/>
      </rPr>
      <t>表</t>
    </r>
    <r>
      <rPr>
        <sz val="10"/>
        <rFont val="Times New Roman"/>
        <family val="1"/>
      </rPr>
      <t>4-7-2</t>
    </r>
  </si>
  <si>
    <t>开工
日期</t>
  </si>
  <si>
    <t>预计完
工日期</t>
  </si>
  <si>
    <t>设备费</t>
  </si>
  <si>
    <t>资金成本</t>
  </si>
  <si>
    <t>安装费及其他</t>
  </si>
  <si>
    <t>减：在建设备安装工程减值准备</t>
  </si>
  <si>
    <t>工程物资评估明细表</t>
  </si>
  <si>
    <r>
      <rPr>
        <sz val="10"/>
        <rFont val="宋体"/>
        <family val="0"/>
      </rPr>
      <t>表</t>
    </r>
    <r>
      <rPr>
        <sz val="10"/>
        <rFont val="Times New Roman"/>
        <family val="1"/>
      </rPr>
      <t>4-8</t>
    </r>
  </si>
  <si>
    <t>工程项目</t>
  </si>
  <si>
    <t>计量
单位</t>
  </si>
  <si>
    <r>
      <t xml:space="preserve">增值率
</t>
    </r>
    <r>
      <rPr>
        <sz val="10"/>
        <rFont val="Times New Roman"/>
        <family val="1"/>
      </rPr>
      <t>%</t>
    </r>
  </si>
  <si>
    <t>减：工程物资减值准备</t>
  </si>
  <si>
    <t>固定资产清理评估明细表</t>
  </si>
  <si>
    <r>
      <rPr>
        <sz val="10"/>
        <rFont val="宋体"/>
        <family val="0"/>
      </rPr>
      <t>表</t>
    </r>
    <r>
      <rPr>
        <sz val="10"/>
        <rFont val="Times New Roman"/>
        <family val="1"/>
      </rPr>
      <t>4-9</t>
    </r>
  </si>
  <si>
    <t>待处理资产名称</t>
  </si>
  <si>
    <t>水资源资产评估明细表</t>
  </si>
  <si>
    <r>
      <rPr>
        <sz val="10"/>
        <rFont val="宋体"/>
        <family val="0"/>
      </rPr>
      <t>表</t>
    </r>
    <r>
      <rPr>
        <sz val="10"/>
        <rFont val="Times New Roman"/>
        <family val="1"/>
      </rPr>
      <t>4-10</t>
    </r>
  </si>
  <si>
    <t>项目</t>
  </si>
  <si>
    <t>年限</t>
  </si>
  <si>
    <t>折现率</t>
  </si>
  <si>
    <t>减：水资源资产减值准备</t>
  </si>
  <si>
    <r>
      <t>净</t>
    </r>
    <r>
      <rPr>
        <sz val="10"/>
        <rFont val="Times New Roman"/>
        <family val="1"/>
      </rPr>
      <t xml:space="preserve">            </t>
    </r>
    <r>
      <rPr>
        <sz val="10"/>
        <rFont val="宋体"/>
        <family val="0"/>
      </rPr>
      <t>额</t>
    </r>
  </si>
  <si>
    <t>油气资产评估明细表</t>
  </si>
  <si>
    <r>
      <rPr>
        <sz val="10"/>
        <rFont val="宋体"/>
        <family val="0"/>
      </rPr>
      <t>表</t>
    </r>
    <r>
      <rPr>
        <sz val="10"/>
        <rFont val="Times New Roman"/>
        <family val="1"/>
      </rPr>
      <t>4-11</t>
    </r>
  </si>
  <si>
    <t>类别</t>
  </si>
  <si>
    <t>矿区（或油田）</t>
  </si>
  <si>
    <t>形成日期</t>
  </si>
  <si>
    <t>来源（购入、自行建造）</t>
  </si>
  <si>
    <t>减：油气资产减值准备</t>
  </si>
  <si>
    <t>无形资产评估汇总表</t>
  </si>
  <si>
    <r>
      <rPr>
        <sz val="10"/>
        <rFont val="宋体"/>
        <family val="0"/>
      </rPr>
      <t>表</t>
    </r>
    <r>
      <rPr>
        <sz val="10"/>
        <rFont val="Times New Roman"/>
        <family val="1"/>
      </rPr>
      <t>4-12</t>
    </r>
  </si>
  <si>
    <t>4-12-1</t>
  </si>
  <si>
    <t>无形资产-土地使用权</t>
  </si>
  <si>
    <t>4-12-2</t>
  </si>
  <si>
    <t>无形资产-矿业权</t>
  </si>
  <si>
    <t>4-12-3</t>
  </si>
  <si>
    <t>无形资产-其他无形资产</t>
  </si>
  <si>
    <r>
      <t>合</t>
    </r>
    <r>
      <rPr>
        <sz val="10"/>
        <rFont val="Times New Roman"/>
        <family val="1"/>
      </rPr>
      <t xml:space="preserve">        </t>
    </r>
    <r>
      <rPr>
        <sz val="10"/>
        <rFont val="宋体"/>
        <family val="0"/>
      </rPr>
      <t>计</t>
    </r>
  </si>
  <si>
    <t>减：无形资产减值准备</t>
  </si>
  <si>
    <r>
      <t xml:space="preserve">合 </t>
    </r>
    <r>
      <rPr>
        <sz val="10"/>
        <rFont val="宋体"/>
        <family val="0"/>
      </rPr>
      <t xml:space="preserve">   </t>
    </r>
    <r>
      <rPr>
        <sz val="10"/>
        <rFont val="宋体"/>
        <family val="0"/>
      </rPr>
      <t>计</t>
    </r>
  </si>
  <si>
    <t>无形资产—土地使用权评估明细表</t>
  </si>
  <si>
    <r>
      <rPr>
        <sz val="10"/>
        <rFont val="宋体"/>
        <family val="0"/>
      </rPr>
      <t>表</t>
    </r>
    <r>
      <rPr>
        <sz val="10"/>
        <rFont val="Times New Roman"/>
        <family val="1"/>
      </rPr>
      <t>4-12-1</t>
    </r>
  </si>
  <si>
    <t>土地使用权人</t>
  </si>
  <si>
    <t>使用权类型</t>
  </si>
  <si>
    <t>评估人员：张耀文</t>
  </si>
  <si>
    <t>无形资产—矿业权评估明细表</t>
  </si>
  <si>
    <r>
      <rPr>
        <sz val="10"/>
        <rFont val="宋体"/>
        <family val="0"/>
      </rPr>
      <t>表</t>
    </r>
    <r>
      <rPr>
        <sz val="10"/>
        <rFont val="Times New Roman"/>
        <family val="1"/>
      </rPr>
      <t>4-12-2</t>
    </r>
  </si>
  <si>
    <t>名称、种类（探矿权/采矿权）</t>
  </si>
  <si>
    <t>勘查（采矿）许可证编号</t>
  </si>
  <si>
    <t>取得方式</t>
  </si>
  <si>
    <t>剩余有效年限</t>
  </si>
  <si>
    <t>勘查开发阶段</t>
  </si>
  <si>
    <t>核定（批准）生产规模</t>
  </si>
  <si>
    <t>无形资产—其他无形资产评估明细表</t>
  </si>
  <si>
    <r>
      <rPr>
        <sz val="10"/>
        <rFont val="宋体"/>
        <family val="0"/>
      </rPr>
      <t>表</t>
    </r>
    <r>
      <rPr>
        <sz val="10"/>
        <rFont val="Times New Roman"/>
        <family val="1"/>
      </rPr>
      <t>4-12-3</t>
    </r>
  </si>
  <si>
    <t>无形资产名称和内容</t>
  </si>
  <si>
    <r>
      <t>法定</t>
    </r>
    <r>
      <rPr>
        <sz val="10"/>
        <rFont val="Times New Roman"/>
        <family val="1"/>
      </rPr>
      <t>/</t>
    </r>
    <r>
      <rPr>
        <sz val="10"/>
        <rFont val="宋体"/>
        <family val="0"/>
      </rPr>
      <t>预计使用年限</t>
    </r>
  </si>
  <si>
    <t>尚可使用年限</t>
  </si>
  <si>
    <t>开发支出评估明细表</t>
  </si>
  <si>
    <r>
      <rPr>
        <sz val="10"/>
        <rFont val="宋体"/>
        <family val="0"/>
      </rPr>
      <t>表</t>
    </r>
    <r>
      <rPr>
        <sz val="10"/>
        <rFont val="Times New Roman"/>
        <family val="1"/>
      </rPr>
      <t>4-13</t>
    </r>
  </si>
  <si>
    <t>内容或名称</t>
  </si>
  <si>
    <t>商誉评估明细表</t>
  </si>
  <si>
    <r>
      <rPr>
        <sz val="10"/>
        <rFont val="宋体"/>
        <family val="0"/>
      </rPr>
      <t>表</t>
    </r>
    <r>
      <rPr>
        <sz val="10"/>
        <rFont val="Times New Roman"/>
        <family val="1"/>
      </rPr>
      <t>4-14</t>
    </r>
  </si>
  <si>
    <t>减：商誉减值准备</t>
  </si>
  <si>
    <t>长期待摊费用评估明细表</t>
  </si>
  <si>
    <r>
      <rPr>
        <sz val="10"/>
        <rFont val="宋体"/>
        <family val="0"/>
      </rPr>
      <t>表</t>
    </r>
    <r>
      <rPr>
        <sz val="10"/>
        <rFont val="Times New Roman"/>
        <family val="1"/>
      </rPr>
      <t>4-15</t>
    </r>
  </si>
  <si>
    <t>费用名称或内容</t>
  </si>
  <si>
    <t>原始发生额</t>
  </si>
  <si>
    <t>预计摊
销月数</t>
  </si>
  <si>
    <t>尚存受
益月数</t>
  </si>
  <si>
    <r>
      <t>合</t>
    </r>
    <r>
      <rPr>
        <sz val="10"/>
        <rFont val="Times New Roman"/>
        <family val="1"/>
      </rPr>
      <t xml:space="preserve">                    </t>
    </r>
    <r>
      <rPr>
        <sz val="10"/>
        <rFont val="宋体"/>
        <family val="0"/>
      </rPr>
      <t>计</t>
    </r>
  </si>
  <si>
    <t>递延所得税资产评估明细表</t>
  </si>
  <si>
    <r>
      <rPr>
        <sz val="10"/>
        <rFont val="宋体"/>
        <family val="0"/>
      </rPr>
      <t>表</t>
    </r>
    <r>
      <rPr>
        <sz val="10"/>
        <rFont val="Times New Roman"/>
        <family val="1"/>
      </rPr>
      <t>4-16</t>
    </r>
  </si>
  <si>
    <t>其他非流动资产评估明细表</t>
  </si>
  <si>
    <r>
      <rPr>
        <sz val="10"/>
        <rFont val="宋体"/>
        <family val="0"/>
      </rPr>
      <t>表</t>
    </r>
    <r>
      <rPr>
        <sz val="10"/>
        <rFont val="Times New Roman"/>
        <family val="1"/>
      </rPr>
      <t>4-17</t>
    </r>
  </si>
  <si>
    <t>流动负债评估汇总表</t>
  </si>
  <si>
    <t>表5</t>
  </si>
  <si>
    <t>5-1</t>
  </si>
  <si>
    <t>5-2</t>
  </si>
  <si>
    <t>5-3</t>
  </si>
  <si>
    <t>5-4</t>
  </si>
  <si>
    <t>5-5</t>
  </si>
  <si>
    <t>5-6</t>
  </si>
  <si>
    <t>5-7</t>
  </si>
  <si>
    <t>5-8</t>
  </si>
  <si>
    <t>5-9</t>
  </si>
  <si>
    <t>应付股利（应付利润）</t>
  </si>
  <si>
    <t>5-10</t>
  </si>
  <si>
    <t>5-11</t>
  </si>
  <si>
    <t>5-12</t>
  </si>
  <si>
    <t>5-13</t>
  </si>
  <si>
    <t>流动负债合计</t>
  </si>
  <si>
    <t>短期借款评估明细表</t>
  </si>
  <si>
    <r>
      <t xml:space="preserve"> </t>
    </r>
    <r>
      <rPr>
        <sz val="10"/>
        <rFont val="宋体"/>
        <family val="0"/>
      </rPr>
      <t>表</t>
    </r>
    <r>
      <rPr>
        <sz val="10"/>
        <rFont val="Times New Roman"/>
        <family val="1"/>
      </rPr>
      <t>5-1</t>
    </r>
  </si>
  <si>
    <t>放款银行（或机构）名称</t>
  </si>
  <si>
    <r>
      <t>月利率</t>
    </r>
    <r>
      <rPr>
        <sz val="10"/>
        <rFont val="Times New Roman"/>
        <family val="1"/>
      </rPr>
      <t>%</t>
    </r>
  </si>
  <si>
    <t>外币金额</t>
  </si>
  <si>
    <t>外币基准日汇率</t>
  </si>
  <si>
    <t>交易性金融负债评估明细表</t>
  </si>
  <si>
    <r>
      <rPr>
        <sz val="10"/>
        <rFont val="宋体"/>
        <family val="0"/>
      </rPr>
      <t>表</t>
    </r>
    <r>
      <rPr>
        <sz val="10"/>
        <rFont val="Times New Roman"/>
        <family val="1"/>
      </rPr>
      <t>5-2</t>
    </r>
  </si>
  <si>
    <t>应付票据评估明细表</t>
  </si>
  <si>
    <r>
      <rPr>
        <sz val="10"/>
        <rFont val="宋体"/>
        <family val="0"/>
      </rPr>
      <t>表</t>
    </r>
    <r>
      <rPr>
        <sz val="10"/>
        <rFont val="Times New Roman"/>
        <family val="1"/>
      </rPr>
      <t>5-3</t>
    </r>
  </si>
  <si>
    <t>应付账款评估明细表</t>
  </si>
  <si>
    <r>
      <rPr>
        <sz val="10"/>
        <rFont val="宋体"/>
        <family val="0"/>
      </rPr>
      <t>表</t>
    </r>
    <r>
      <rPr>
        <sz val="10"/>
        <rFont val="Times New Roman"/>
        <family val="1"/>
      </rPr>
      <t>5-4</t>
    </r>
  </si>
  <si>
    <t>预收账款评估明细表</t>
  </si>
  <si>
    <r>
      <rPr>
        <sz val="10"/>
        <rFont val="宋体"/>
        <family val="0"/>
      </rPr>
      <t>表</t>
    </r>
    <r>
      <rPr>
        <sz val="10"/>
        <rFont val="Times New Roman"/>
        <family val="1"/>
      </rPr>
      <t>5-5</t>
    </r>
  </si>
  <si>
    <t>应付职工薪酬评估明细表</t>
  </si>
  <si>
    <r>
      <rPr>
        <sz val="10"/>
        <rFont val="宋体"/>
        <family val="0"/>
      </rPr>
      <t>表</t>
    </r>
    <r>
      <rPr>
        <sz val="10"/>
        <rFont val="Times New Roman"/>
        <family val="1"/>
      </rPr>
      <t>5-6</t>
    </r>
  </si>
  <si>
    <t>工资、奖金、津贴和补贴</t>
  </si>
  <si>
    <t>职工福利费</t>
  </si>
  <si>
    <t>医疗保险费</t>
  </si>
  <si>
    <t>基本养老保险费</t>
  </si>
  <si>
    <t>年金缴费</t>
  </si>
  <si>
    <t>失业保险费</t>
  </si>
  <si>
    <t>工伤保险费</t>
  </si>
  <si>
    <t>生育保险费</t>
  </si>
  <si>
    <t>住房公积金</t>
  </si>
  <si>
    <t>工会经费</t>
  </si>
  <si>
    <t>职工教育经费</t>
  </si>
  <si>
    <t>非货币性福利</t>
  </si>
  <si>
    <t>辞退福利</t>
  </si>
  <si>
    <t>股份支付</t>
  </si>
  <si>
    <t>其他</t>
  </si>
  <si>
    <t>应交税金及附加评估明细表</t>
  </si>
  <si>
    <r>
      <rPr>
        <sz val="10"/>
        <rFont val="宋体"/>
        <family val="0"/>
      </rPr>
      <t>表</t>
    </r>
    <r>
      <rPr>
        <sz val="10"/>
        <rFont val="Times New Roman"/>
        <family val="1"/>
      </rPr>
      <t>5-7</t>
    </r>
  </si>
  <si>
    <t>征税机关</t>
  </si>
  <si>
    <t>税费种类</t>
  </si>
  <si>
    <t>应付利息评估明细表</t>
  </si>
  <si>
    <r>
      <rPr>
        <sz val="10"/>
        <rFont val="宋体"/>
        <family val="0"/>
      </rPr>
      <t>表</t>
    </r>
    <r>
      <rPr>
        <sz val="10"/>
        <rFont val="Times New Roman"/>
        <family val="1"/>
      </rPr>
      <t>5-8</t>
    </r>
  </si>
  <si>
    <t>应付股利（应付利润）评估明细表</t>
  </si>
  <si>
    <r>
      <rPr>
        <sz val="10"/>
        <rFont val="宋体"/>
        <family val="0"/>
      </rPr>
      <t>表</t>
    </r>
    <r>
      <rPr>
        <sz val="10"/>
        <rFont val="Times New Roman"/>
        <family val="1"/>
      </rPr>
      <t>5-9</t>
    </r>
  </si>
  <si>
    <t>投资单位名称（股东）</t>
  </si>
  <si>
    <t>利润所属期间</t>
  </si>
  <si>
    <t>其他应付款评估明细表</t>
  </si>
  <si>
    <r>
      <rPr>
        <sz val="10"/>
        <rFont val="宋体"/>
        <family val="0"/>
      </rPr>
      <t>表</t>
    </r>
    <r>
      <rPr>
        <sz val="10"/>
        <rFont val="Times New Roman"/>
        <family val="1"/>
      </rPr>
      <t>5-10</t>
    </r>
  </si>
  <si>
    <t>一年内到期的非流动负债评估明细表</t>
  </si>
  <si>
    <r>
      <rPr>
        <sz val="10"/>
        <rFont val="宋体"/>
        <family val="0"/>
      </rPr>
      <t>表</t>
    </r>
    <r>
      <rPr>
        <sz val="10"/>
        <rFont val="Times New Roman"/>
        <family val="1"/>
      </rPr>
      <t>5-11</t>
    </r>
  </si>
  <si>
    <t>结算项目</t>
  </si>
  <si>
    <r>
      <t>票面月利率</t>
    </r>
    <r>
      <rPr>
        <sz val="10"/>
        <rFont val="Times New Roman"/>
        <family val="1"/>
      </rPr>
      <t>%</t>
    </r>
  </si>
  <si>
    <t>短期责任准备评估明细表</t>
  </si>
  <si>
    <r>
      <rPr>
        <sz val="10"/>
        <rFont val="宋体"/>
        <family val="0"/>
      </rPr>
      <t>表</t>
    </r>
    <r>
      <rPr>
        <sz val="10"/>
        <rFont val="Times New Roman"/>
        <family val="1"/>
      </rPr>
      <t>5-12</t>
    </r>
  </si>
  <si>
    <t>担保赔偿准备评估明细表</t>
  </si>
  <si>
    <t>非流动负债评估汇总表</t>
  </si>
  <si>
    <r>
      <rPr>
        <sz val="10"/>
        <rFont val="宋体"/>
        <family val="0"/>
      </rPr>
      <t>表</t>
    </r>
    <r>
      <rPr>
        <sz val="10"/>
        <rFont val="Times New Roman"/>
        <family val="1"/>
      </rPr>
      <t>6</t>
    </r>
  </si>
  <si>
    <t>6-1</t>
  </si>
  <si>
    <t>6-2</t>
  </si>
  <si>
    <t>6-3</t>
  </si>
  <si>
    <t>6-4</t>
  </si>
  <si>
    <t>6-5</t>
  </si>
  <si>
    <t>6-6</t>
  </si>
  <si>
    <t>6-7</t>
  </si>
  <si>
    <t>非流动负债合计</t>
  </si>
  <si>
    <t>长期借款评估明细表</t>
  </si>
  <si>
    <r>
      <rPr>
        <sz val="10"/>
        <rFont val="宋体"/>
        <family val="0"/>
      </rPr>
      <t>表</t>
    </r>
    <r>
      <rPr>
        <sz val="10"/>
        <rFont val="Times New Roman"/>
        <family val="1"/>
      </rPr>
      <t>6-1</t>
    </r>
  </si>
  <si>
    <t>应付债券评估明细表</t>
  </si>
  <si>
    <r>
      <rPr>
        <sz val="10"/>
        <rFont val="宋体"/>
        <family val="0"/>
      </rPr>
      <t>表</t>
    </r>
    <r>
      <rPr>
        <sz val="10"/>
        <rFont val="Times New Roman"/>
        <family val="1"/>
      </rPr>
      <t>6-2</t>
    </r>
  </si>
  <si>
    <t>债券发行单位</t>
  </si>
  <si>
    <t>票面利率%</t>
  </si>
  <si>
    <r>
      <t xml:space="preserve"> </t>
    </r>
    <r>
      <rPr>
        <sz val="10"/>
        <rFont val="宋体"/>
        <family val="0"/>
      </rPr>
      <t>备</t>
    </r>
    <r>
      <rPr>
        <sz val="10"/>
        <rFont val="Times New Roman"/>
        <family val="1"/>
      </rPr>
      <t xml:space="preserve"> </t>
    </r>
    <r>
      <rPr>
        <sz val="10"/>
        <rFont val="宋体"/>
        <family val="0"/>
      </rPr>
      <t>注</t>
    </r>
  </si>
  <si>
    <t>长期应付款评估明细表</t>
  </si>
  <si>
    <r>
      <rPr>
        <sz val="10"/>
        <rFont val="宋体"/>
        <family val="0"/>
      </rPr>
      <t>表</t>
    </r>
    <r>
      <rPr>
        <sz val="10"/>
        <rFont val="Times New Roman"/>
        <family val="1"/>
      </rPr>
      <t>6-3</t>
    </r>
  </si>
  <si>
    <t>初始额</t>
  </si>
  <si>
    <t>利息及汇率净损失</t>
  </si>
  <si>
    <t>专项应付款评估明细表</t>
  </si>
  <si>
    <r>
      <rPr>
        <sz val="10"/>
        <rFont val="宋体"/>
        <family val="0"/>
      </rPr>
      <t>表</t>
    </r>
    <r>
      <rPr>
        <sz val="10"/>
        <rFont val="Times New Roman"/>
        <family val="1"/>
      </rPr>
      <t>6-4</t>
    </r>
  </si>
  <si>
    <t>户名（或结算对象）</t>
  </si>
  <si>
    <t>款项内容</t>
  </si>
  <si>
    <t>预计负债评估明细表</t>
  </si>
  <si>
    <r>
      <rPr>
        <sz val="10"/>
        <rFont val="宋体"/>
        <family val="0"/>
      </rPr>
      <t>表</t>
    </r>
    <r>
      <rPr>
        <sz val="10"/>
        <rFont val="Times New Roman"/>
        <family val="1"/>
      </rPr>
      <t>6-5</t>
    </r>
  </si>
  <si>
    <t>核算内容</t>
  </si>
  <si>
    <t>递延所得税负债评估明细表</t>
  </si>
  <si>
    <r>
      <rPr>
        <sz val="10"/>
        <rFont val="宋体"/>
        <family val="0"/>
      </rPr>
      <t>表</t>
    </r>
    <r>
      <rPr>
        <sz val="10"/>
        <rFont val="Times New Roman"/>
        <family val="1"/>
      </rPr>
      <t>6-6</t>
    </r>
  </si>
  <si>
    <t>内容</t>
  </si>
  <si>
    <t>其他非流动负债评估明细表</t>
  </si>
  <si>
    <r>
      <rPr>
        <sz val="10"/>
        <rFont val="宋体"/>
        <family val="0"/>
      </rPr>
      <t>表</t>
    </r>
    <r>
      <rPr>
        <sz val="10"/>
        <rFont val="Times New Roman"/>
        <family val="1"/>
      </rPr>
      <t>6-7</t>
    </r>
  </si>
  <si>
    <t>人民币</t>
  </si>
  <si>
    <t>被评估单位（或者产权持有单位）填表人：</t>
  </si>
  <si>
    <t>设备编号</t>
  </si>
  <si>
    <t>17</t>
  </si>
  <si>
    <t>18</t>
  </si>
  <si>
    <t>19</t>
  </si>
  <si>
    <t>20</t>
  </si>
  <si>
    <t>21</t>
  </si>
  <si>
    <t>22</t>
  </si>
  <si>
    <t>23</t>
  </si>
  <si>
    <t>26</t>
  </si>
  <si>
    <t>27</t>
  </si>
  <si>
    <t>28</t>
  </si>
  <si>
    <t>29</t>
  </si>
  <si>
    <t>31</t>
  </si>
  <si>
    <t>32</t>
  </si>
  <si>
    <t>33</t>
  </si>
  <si>
    <t>34</t>
  </si>
  <si>
    <t>单价</t>
  </si>
  <si>
    <t>原值</t>
  </si>
  <si>
    <r>
      <t>评估基准日：</t>
    </r>
    <r>
      <rPr>
        <sz val="11"/>
        <rFont val="Times New Roman"/>
        <family val="1"/>
      </rPr>
      <t>2018</t>
    </r>
    <r>
      <rPr>
        <sz val="11"/>
        <rFont val="宋体"/>
        <family val="0"/>
      </rPr>
      <t>年</t>
    </r>
    <r>
      <rPr>
        <sz val="11"/>
        <rFont val="Times New Roman"/>
        <family val="1"/>
      </rPr>
      <t>6</t>
    </r>
    <r>
      <rPr>
        <sz val="11"/>
        <rFont val="宋体"/>
        <family val="0"/>
      </rPr>
      <t>月</t>
    </r>
    <r>
      <rPr>
        <sz val="11"/>
        <rFont val="Times New Roman"/>
        <family val="1"/>
      </rPr>
      <t>14</t>
    </r>
    <r>
      <rPr>
        <sz val="11"/>
        <rFont val="宋体"/>
        <family val="0"/>
      </rPr>
      <t>日</t>
    </r>
  </si>
  <si>
    <t xml:space="preserve">评估人员：苗菁  </t>
  </si>
  <si>
    <t>复核人员：阮荣</t>
  </si>
  <si>
    <t>被评估单位（或者产权持有单位）：威海万紫千红家具有限公司</t>
  </si>
  <si>
    <r>
      <t>填表日期：</t>
    </r>
    <r>
      <rPr>
        <sz val="10"/>
        <rFont val="Times New Roman"/>
        <family val="1"/>
      </rPr>
      <t>2018</t>
    </r>
    <r>
      <rPr>
        <sz val="10"/>
        <rFont val="宋体"/>
        <family val="0"/>
      </rPr>
      <t>年</t>
    </r>
    <r>
      <rPr>
        <sz val="10"/>
        <rFont val="Times New Roman"/>
        <family val="1"/>
      </rPr>
      <t>8</t>
    </r>
    <r>
      <rPr>
        <sz val="10"/>
        <rFont val="宋体"/>
        <family val="0"/>
      </rPr>
      <t>月</t>
    </r>
    <r>
      <rPr>
        <sz val="10"/>
        <rFont val="Times New Roman"/>
        <family val="1"/>
      </rPr>
      <t>10</t>
    </r>
    <r>
      <rPr>
        <sz val="10"/>
        <rFont val="宋体"/>
        <family val="0"/>
      </rPr>
      <t>日</t>
    </r>
  </si>
  <si>
    <r>
      <rPr>
        <sz val="9"/>
        <rFont val="宋体"/>
        <family val="0"/>
      </rPr>
      <t>阔叶檀</t>
    </r>
  </si>
  <si>
    <r>
      <rPr>
        <sz val="9"/>
        <rFont val="宋体"/>
        <family val="0"/>
      </rPr>
      <t>榉木</t>
    </r>
  </si>
  <si>
    <r>
      <rPr>
        <sz val="9"/>
        <rFont val="宋体"/>
        <family val="0"/>
      </rPr>
      <t>黑檀</t>
    </r>
    <r>
      <rPr>
        <sz val="9"/>
        <rFont val="Times New Roman"/>
        <family val="1"/>
      </rPr>
      <t>B</t>
    </r>
  </si>
  <si>
    <r>
      <rPr>
        <sz val="9"/>
        <rFont val="宋体"/>
        <family val="0"/>
      </rPr>
      <t>红酸枝</t>
    </r>
  </si>
  <si>
    <r>
      <rPr>
        <sz val="9"/>
        <rFont val="宋体"/>
        <family val="0"/>
      </rPr>
      <t>桑木</t>
    </r>
  </si>
  <si>
    <r>
      <rPr>
        <sz val="9"/>
        <rFont val="宋体"/>
        <family val="0"/>
      </rPr>
      <t>小叶红檀</t>
    </r>
  </si>
  <si>
    <r>
      <rPr>
        <sz val="9"/>
        <rFont val="宋体"/>
        <family val="0"/>
      </rPr>
      <t>金丝楠</t>
    </r>
  </si>
  <si>
    <r>
      <rPr>
        <sz val="9"/>
        <rFont val="宋体"/>
        <family val="0"/>
      </rPr>
      <t>巴花</t>
    </r>
  </si>
  <si>
    <r>
      <rPr>
        <sz val="9"/>
        <rFont val="宋体"/>
        <family val="0"/>
      </rPr>
      <t>金丝原木</t>
    </r>
  </si>
  <si>
    <r>
      <rPr>
        <sz val="9"/>
        <rFont val="宋体"/>
        <family val="0"/>
      </rPr>
      <t>杂木</t>
    </r>
  </si>
  <si>
    <r>
      <rPr>
        <sz val="9"/>
        <rFont val="宋体"/>
        <family val="0"/>
      </rPr>
      <t>柳桉</t>
    </r>
  </si>
  <si>
    <r>
      <rPr>
        <sz val="9"/>
        <rFont val="宋体"/>
        <family val="0"/>
      </rPr>
      <t>水曲柳</t>
    </r>
  </si>
  <si>
    <r>
      <rPr>
        <sz val="9"/>
        <rFont val="宋体"/>
        <family val="0"/>
      </rPr>
      <t>白酸枝</t>
    </r>
  </si>
  <si>
    <r>
      <rPr>
        <sz val="9"/>
        <rFont val="宋体"/>
        <family val="0"/>
      </rPr>
      <t>巴白</t>
    </r>
  </si>
  <si>
    <r>
      <rPr>
        <sz val="9"/>
        <rFont val="宋体"/>
        <family val="0"/>
      </rPr>
      <t>巴黎杉</t>
    </r>
  </si>
  <si>
    <r>
      <rPr>
        <sz val="9"/>
        <rFont val="宋体"/>
        <family val="0"/>
      </rPr>
      <t>楸木</t>
    </r>
  </si>
  <si>
    <r>
      <rPr>
        <sz val="9"/>
        <rFont val="宋体"/>
        <family val="0"/>
      </rPr>
      <t>黄金檀</t>
    </r>
  </si>
  <si>
    <r>
      <rPr>
        <sz val="9"/>
        <rFont val="宋体"/>
        <family val="0"/>
      </rPr>
      <t>珍珠木</t>
    </r>
  </si>
  <si>
    <r>
      <rPr>
        <sz val="9"/>
        <rFont val="宋体"/>
        <family val="0"/>
      </rPr>
      <t>巴黎桑</t>
    </r>
  </si>
  <si>
    <r>
      <rPr>
        <sz val="9"/>
        <rFont val="宋体"/>
        <family val="0"/>
      </rPr>
      <t>鸡翅木</t>
    </r>
  </si>
  <si>
    <r>
      <rPr>
        <sz val="9"/>
        <rFont val="宋体"/>
        <family val="0"/>
      </rPr>
      <t>铁刀木</t>
    </r>
  </si>
  <si>
    <r>
      <rPr>
        <sz val="9"/>
        <rFont val="宋体"/>
        <family val="0"/>
      </rPr>
      <t>枫木</t>
    </r>
  </si>
  <si>
    <r>
      <rPr>
        <sz val="9"/>
        <rFont val="宋体"/>
        <family val="0"/>
      </rPr>
      <t>色木</t>
    </r>
  </si>
  <si>
    <r>
      <rPr>
        <sz val="9"/>
        <rFont val="宋体"/>
        <family val="0"/>
      </rPr>
      <t>樱桃木</t>
    </r>
  </si>
  <si>
    <r>
      <rPr>
        <sz val="9"/>
        <rFont val="宋体"/>
        <family val="0"/>
      </rPr>
      <t>黑胡桃</t>
    </r>
  </si>
  <si>
    <r>
      <rPr>
        <sz val="9"/>
        <rFont val="宋体"/>
        <family val="0"/>
      </rPr>
      <t>帕罗沙</t>
    </r>
  </si>
  <si>
    <r>
      <rPr>
        <sz val="9"/>
        <rFont val="宋体"/>
        <family val="0"/>
      </rPr>
      <t>㎥</t>
    </r>
  </si>
  <si>
    <r>
      <t>1.8</t>
    </r>
    <r>
      <rPr>
        <sz val="9"/>
        <rFont val="宋体"/>
        <family val="0"/>
      </rPr>
      <t>素颜弯背床头</t>
    </r>
    <r>
      <rPr>
        <sz val="9"/>
        <rFont val="Times New Roman"/>
        <family val="1"/>
      </rPr>
      <t xml:space="preserve"> </t>
    </r>
  </si>
  <si>
    <r>
      <t>1.8</t>
    </r>
    <r>
      <rPr>
        <sz val="9"/>
        <rFont val="宋体"/>
        <family val="0"/>
      </rPr>
      <t>素颜弯背床尾</t>
    </r>
  </si>
  <si>
    <r>
      <t>1.5</t>
    </r>
    <r>
      <rPr>
        <sz val="9"/>
        <rFont val="宋体"/>
        <family val="0"/>
      </rPr>
      <t>素颜双人床头</t>
    </r>
  </si>
  <si>
    <r>
      <t>1.5</t>
    </r>
    <r>
      <rPr>
        <sz val="9"/>
        <rFont val="宋体"/>
        <family val="0"/>
      </rPr>
      <t>素颜双人床尾</t>
    </r>
  </si>
  <si>
    <r>
      <rPr>
        <sz val="9"/>
        <rFont val="宋体"/>
        <family val="0"/>
      </rPr>
      <t>富贵顶箱柜</t>
    </r>
    <r>
      <rPr>
        <sz val="9"/>
        <rFont val="Times New Roman"/>
        <family val="1"/>
      </rPr>
      <t xml:space="preserve">  </t>
    </r>
    <r>
      <rPr>
        <sz val="9"/>
        <rFont val="宋体"/>
        <family val="0"/>
      </rPr>
      <t>上</t>
    </r>
  </si>
  <si>
    <r>
      <rPr>
        <sz val="9"/>
        <rFont val="宋体"/>
        <family val="0"/>
      </rPr>
      <t>富贵顶箱柜</t>
    </r>
    <r>
      <rPr>
        <sz val="9"/>
        <rFont val="Times New Roman"/>
        <family val="1"/>
      </rPr>
      <t xml:space="preserve">  </t>
    </r>
    <r>
      <rPr>
        <sz val="9"/>
        <rFont val="宋体"/>
        <family val="0"/>
      </rPr>
      <t>下</t>
    </r>
  </si>
  <si>
    <r>
      <rPr>
        <sz val="9"/>
        <rFont val="宋体"/>
        <family val="0"/>
      </rPr>
      <t>素颜无顶衣柜</t>
    </r>
  </si>
  <si>
    <r>
      <rPr>
        <sz val="9"/>
        <rFont val="宋体"/>
        <family val="0"/>
      </rPr>
      <t>四门四屉床边柜</t>
    </r>
  </si>
  <si>
    <r>
      <rPr>
        <sz val="9"/>
        <rFont val="宋体"/>
        <family val="0"/>
      </rPr>
      <t>床尾</t>
    </r>
    <r>
      <rPr>
        <sz val="9"/>
        <rFont val="Times New Roman"/>
        <family val="1"/>
      </rPr>
      <t xml:space="preserve">  </t>
    </r>
    <r>
      <rPr>
        <sz val="9"/>
        <rFont val="宋体"/>
        <family val="0"/>
      </rPr>
      <t>四抽</t>
    </r>
  </si>
  <si>
    <r>
      <rPr>
        <sz val="9"/>
        <rFont val="宋体"/>
        <family val="0"/>
      </rPr>
      <t>床尾</t>
    </r>
    <r>
      <rPr>
        <sz val="9"/>
        <rFont val="Times New Roman"/>
        <family val="1"/>
      </rPr>
      <t xml:space="preserve">  </t>
    </r>
    <r>
      <rPr>
        <sz val="9"/>
        <rFont val="宋体"/>
        <family val="0"/>
      </rPr>
      <t>三抽</t>
    </r>
  </si>
  <si>
    <r>
      <rPr>
        <sz val="9"/>
        <rFont val="宋体"/>
        <family val="0"/>
      </rPr>
      <t>素颜直板电视柜</t>
    </r>
  </si>
  <si>
    <r>
      <rPr>
        <sz val="9"/>
        <rFont val="宋体"/>
        <family val="0"/>
      </rPr>
      <t>素颜单人沙发</t>
    </r>
    <r>
      <rPr>
        <sz val="9"/>
        <rFont val="Times New Roman"/>
        <family val="1"/>
      </rPr>
      <t xml:space="preserve">  </t>
    </r>
    <r>
      <rPr>
        <sz val="9"/>
        <rFont val="宋体"/>
        <family val="0"/>
      </rPr>
      <t>席</t>
    </r>
  </si>
  <si>
    <r>
      <rPr>
        <sz val="9"/>
        <rFont val="宋体"/>
        <family val="0"/>
      </rPr>
      <t>素颜双人沙发无几</t>
    </r>
    <r>
      <rPr>
        <sz val="9"/>
        <rFont val="Times New Roman"/>
        <family val="1"/>
      </rPr>
      <t xml:space="preserve"> </t>
    </r>
    <r>
      <rPr>
        <sz val="9"/>
        <rFont val="宋体"/>
        <family val="0"/>
      </rPr>
      <t>席</t>
    </r>
  </si>
  <si>
    <r>
      <rPr>
        <sz val="9"/>
        <rFont val="宋体"/>
        <family val="0"/>
      </rPr>
      <t>素颜双人沙发有几</t>
    </r>
    <r>
      <rPr>
        <sz val="9"/>
        <rFont val="Times New Roman"/>
        <family val="1"/>
      </rPr>
      <t xml:space="preserve"> </t>
    </r>
    <r>
      <rPr>
        <sz val="9"/>
        <rFont val="宋体"/>
        <family val="0"/>
      </rPr>
      <t>席</t>
    </r>
  </si>
  <si>
    <r>
      <rPr>
        <sz val="9"/>
        <rFont val="宋体"/>
        <family val="0"/>
      </rPr>
      <t>素颜三人沙发</t>
    </r>
    <r>
      <rPr>
        <sz val="9"/>
        <rFont val="Times New Roman"/>
        <family val="1"/>
      </rPr>
      <t xml:space="preserve"> </t>
    </r>
    <r>
      <rPr>
        <sz val="9"/>
        <rFont val="宋体"/>
        <family val="0"/>
      </rPr>
      <t>席</t>
    </r>
  </si>
  <si>
    <r>
      <rPr>
        <sz val="9"/>
        <rFont val="宋体"/>
        <family val="0"/>
      </rPr>
      <t>箱几</t>
    </r>
  </si>
  <si>
    <r>
      <rPr>
        <sz val="9"/>
        <rFont val="宋体"/>
        <family val="0"/>
      </rPr>
      <t>素颜方茶几</t>
    </r>
  </si>
  <si>
    <r>
      <rPr>
        <sz val="9"/>
        <rFont val="宋体"/>
        <family val="0"/>
      </rPr>
      <t>四出头官帽椅</t>
    </r>
  </si>
  <si>
    <r>
      <rPr>
        <sz val="9"/>
        <rFont val="宋体"/>
        <family val="0"/>
      </rPr>
      <t>素颜顶箱书柜</t>
    </r>
    <r>
      <rPr>
        <sz val="9"/>
        <rFont val="Times New Roman"/>
        <family val="1"/>
      </rPr>
      <t xml:space="preserve">  </t>
    </r>
    <r>
      <rPr>
        <sz val="9"/>
        <rFont val="宋体"/>
        <family val="0"/>
      </rPr>
      <t>上</t>
    </r>
  </si>
  <si>
    <r>
      <rPr>
        <sz val="9"/>
        <rFont val="宋体"/>
        <family val="0"/>
      </rPr>
      <t>素颜顶箱书柜</t>
    </r>
    <r>
      <rPr>
        <sz val="9"/>
        <rFont val="Times New Roman"/>
        <family val="1"/>
      </rPr>
      <t xml:space="preserve">  </t>
    </r>
    <r>
      <rPr>
        <sz val="9"/>
        <rFont val="宋体"/>
        <family val="0"/>
      </rPr>
      <t>下</t>
    </r>
  </si>
  <si>
    <r>
      <rPr>
        <sz val="9"/>
        <rFont val="宋体"/>
        <family val="0"/>
      </rPr>
      <t>素颜角柜</t>
    </r>
    <r>
      <rPr>
        <sz val="9"/>
        <rFont val="Times New Roman"/>
        <family val="1"/>
      </rPr>
      <t xml:space="preserve"> </t>
    </r>
    <r>
      <rPr>
        <sz val="9"/>
        <rFont val="宋体"/>
        <family val="0"/>
      </rPr>
      <t>上</t>
    </r>
    <r>
      <rPr>
        <sz val="9"/>
        <rFont val="Times New Roman"/>
        <family val="1"/>
      </rPr>
      <t xml:space="preserve">  </t>
    </r>
  </si>
  <si>
    <r>
      <rPr>
        <sz val="9"/>
        <rFont val="宋体"/>
        <family val="0"/>
      </rPr>
      <t>素颜角柜</t>
    </r>
    <r>
      <rPr>
        <sz val="9"/>
        <rFont val="Times New Roman"/>
        <family val="1"/>
      </rPr>
      <t xml:space="preserve"> </t>
    </r>
    <r>
      <rPr>
        <sz val="9"/>
        <rFont val="宋体"/>
        <family val="0"/>
      </rPr>
      <t>下</t>
    </r>
  </si>
  <si>
    <r>
      <rPr>
        <sz val="9"/>
        <rFont val="宋体"/>
        <family val="0"/>
      </rPr>
      <t>九屉字台</t>
    </r>
  </si>
  <si>
    <r>
      <rPr>
        <sz val="9"/>
        <rFont val="宋体"/>
        <family val="0"/>
      </rPr>
      <t>素颜妆台</t>
    </r>
    <r>
      <rPr>
        <sz val="9"/>
        <rFont val="Times New Roman"/>
        <family val="1"/>
      </rPr>
      <t>1#</t>
    </r>
    <r>
      <rPr>
        <sz val="9"/>
        <rFont val="宋体"/>
        <family val="0"/>
      </rPr>
      <t>妆镜</t>
    </r>
  </si>
  <si>
    <r>
      <rPr>
        <sz val="9"/>
        <rFont val="宋体"/>
        <family val="0"/>
      </rPr>
      <t>素颜妆台</t>
    </r>
    <r>
      <rPr>
        <sz val="9"/>
        <rFont val="Times New Roman"/>
        <family val="1"/>
      </rPr>
      <t>2#</t>
    </r>
  </si>
  <si>
    <r>
      <t>1.8</t>
    </r>
    <r>
      <rPr>
        <sz val="9"/>
        <rFont val="宋体"/>
        <family val="0"/>
      </rPr>
      <t>米方格雕花床尾</t>
    </r>
  </si>
  <si>
    <r>
      <rPr>
        <sz val="9"/>
        <rFont val="宋体"/>
        <family val="0"/>
      </rPr>
      <t>四平顶箱衣柜</t>
    </r>
    <r>
      <rPr>
        <sz val="9"/>
        <rFont val="Times New Roman"/>
        <family val="1"/>
      </rPr>
      <t xml:space="preserve">  </t>
    </r>
    <r>
      <rPr>
        <sz val="9"/>
        <rFont val="宋体"/>
        <family val="0"/>
      </rPr>
      <t>上</t>
    </r>
  </si>
  <si>
    <r>
      <rPr>
        <sz val="9"/>
        <rFont val="宋体"/>
        <family val="0"/>
      </rPr>
      <t>四平顶箱衣柜</t>
    </r>
    <r>
      <rPr>
        <sz val="9"/>
        <rFont val="Times New Roman"/>
        <family val="1"/>
      </rPr>
      <t xml:space="preserve">  </t>
    </r>
    <r>
      <rPr>
        <sz val="9"/>
        <rFont val="宋体"/>
        <family val="0"/>
      </rPr>
      <t>下</t>
    </r>
  </si>
  <si>
    <r>
      <rPr>
        <sz val="9"/>
        <rFont val="宋体"/>
        <family val="0"/>
      </rPr>
      <t>悠然双人沙发</t>
    </r>
    <r>
      <rPr>
        <sz val="9"/>
        <rFont val="Times New Roman"/>
        <family val="1"/>
      </rPr>
      <t>780</t>
    </r>
  </si>
  <si>
    <r>
      <rPr>
        <sz val="9"/>
        <rFont val="宋体"/>
        <family val="0"/>
      </rPr>
      <t>悠然角几</t>
    </r>
  </si>
  <si>
    <r>
      <rPr>
        <sz val="9"/>
        <rFont val="宋体"/>
        <family val="0"/>
      </rPr>
      <t>悠然书柜</t>
    </r>
  </si>
  <si>
    <r>
      <t>1.8</t>
    </r>
    <r>
      <rPr>
        <sz val="9"/>
        <rFont val="宋体"/>
        <family val="0"/>
      </rPr>
      <t>米回纹床头</t>
    </r>
    <r>
      <rPr>
        <sz val="9"/>
        <rFont val="Times New Roman"/>
        <family val="1"/>
      </rPr>
      <t xml:space="preserve"> </t>
    </r>
    <r>
      <rPr>
        <sz val="9"/>
        <rFont val="宋体"/>
        <family val="0"/>
      </rPr>
      <t>配床箱</t>
    </r>
  </si>
  <si>
    <r>
      <rPr>
        <sz val="9"/>
        <rFont val="宋体"/>
        <family val="0"/>
      </rPr>
      <t>明韵床头柜</t>
    </r>
  </si>
  <si>
    <r>
      <rPr>
        <sz val="9"/>
        <rFont val="宋体"/>
        <family val="0"/>
      </rPr>
      <t>螭纹顶箱衣柜</t>
    </r>
    <r>
      <rPr>
        <sz val="9"/>
        <rFont val="Times New Roman"/>
        <family val="1"/>
      </rPr>
      <t xml:space="preserve">  </t>
    </r>
    <r>
      <rPr>
        <sz val="9"/>
        <rFont val="宋体"/>
        <family val="0"/>
      </rPr>
      <t>上</t>
    </r>
  </si>
  <si>
    <r>
      <rPr>
        <sz val="9"/>
        <rFont val="宋体"/>
        <family val="0"/>
      </rPr>
      <t>螭纹顶箱衣柜</t>
    </r>
    <r>
      <rPr>
        <sz val="9"/>
        <rFont val="Times New Roman"/>
        <family val="1"/>
      </rPr>
      <t xml:space="preserve">  </t>
    </r>
    <r>
      <rPr>
        <sz val="9"/>
        <rFont val="宋体"/>
        <family val="0"/>
      </rPr>
      <t>下</t>
    </r>
  </si>
  <si>
    <r>
      <rPr>
        <sz val="9"/>
        <rFont val="宋体"/>
        <family val="0"/>
      </rPr>
      <t>床前凳</t>
    </r>
    <r>
      <rPr>
        <sz val="9"/>
        <rFont val="Times New Roman"/>
        <family val="1"/>
      </rPr>
      <t xml:space="preserve"> </t>
    </r>
    <r>
      <rPr>
        <sz val="9"/>
        <rFont val="宋体"/>
        <family val="0"/>
      </rPr>
      <t>席</t>
    </r>
  </si>
  <si>
    <r>
      <rPr>
        <sz val="9"/>
        <rFont val="宋体"/>
        <family val="0"/>
      </rPr>
      <t>床前凳</t>
    </r>
    <r>
      <rPr>
        <sz val="9"/>
        <rFont val="Times New Roman"/>
        <family val="1"/>
      </rPr>
      <t xml:space="preserve"> </t>
    </r>
    <r>
      <rPr>
        <sz val="9"/>
        <rFont val="宋体"/>
        <family val="0"/>
      </rPr>
      <t>木</t>
    </r>
  </si>
  <si>
    <r>
      <rPr>
        <sz val="9"/>
        <rFont val="宋体"/>
        <family val="0"/>
      </rPr>
      <t>明韵八屉柜</t>
    </r>
  </si>
  <si>
    <r>
      <rPr>
        <sz val="9"/>
        <rFont val="宋体"/>
        <family val="0"/>
      </rPr>
      <t>明韵单人沙发</t>
    </r>
    <r>
      <rPr>
        <sz val="9"/>
        <rFont val="Times New Roman"/>
        <family val="1"/>
      </rPr>
      <t xml:space="preserve"> </t>
    </r>
    <r>
      <rPr>
        <sz val="9"/>
        <rFont val="宋体"/>
        <family val="0"/>
      </rPr>
      <t>木</t>
    </r>
  </si>
  <si>
    <r>
      <rPr>
        <sz val="9"/>
        <rFont val="宋体"/>
        <family val="0"/>
      </rPr>
      <t>明韵双人沙发有几</t>
    </r>
    <r>
      <rPr>
        <sz val="9"/>
        <rFont val="Times New Roman"/>
        <family val="1"/>
      </rPr>
      <t xml:space="preserve"> </t>
    </r>
    <r>
      <rPr>
        <sz val="9"/>
        <rFont val="宋体"/>
        <family val="0"/>
      </rPr>
      <t>席</t>
    </r>
  </si>
  <si>
    <r>
      <rPr>
        <sz val="9"/>
        <rFont val="宋体"/>
        <family val="0"/>
      </rPr>
      <t>明韵角几</t>
    </r>
  </si>
  <si>
    <r>
      <rPr>
        <sz val="9"/>
        <rFont val="宋体"/>
        <family val="0"/>
      </rPr>
      <t>明韵长茶几</t>
    </r>
    <r>
      <rPr>
        <sz val="9"/>
        <rFont val="Times New Roman"/>
        <family val="1"/>
      </rPr>
      <t xml:space="preserve">  1.35</t>
    </r>
  </si>
  <si>
    <r>
      <t>1.8</t>
    </r>
    <r>
      <rPr>
        <sz val="9"/>
        <rFont val="宋体"/>
        <family val="0"/>
      </rPr>
      <t>纯明双人床</t>
    </r>
    <r>
      <rPr>
        <sz val="9"/>
        <rFont val="Times New Roman"/>
        <family val="1"/>
      </rPr>
      <t xml:space="preserve">  </t>
    </r>
    <r>
      <rPr>
        <sz val="9"/>
        <rFont val="宋体"/>
        <family val="0"/>
      </rPr>
      <t>头</t>
    </r>
    <r>
      <rPr>
        <sz val="9"/>
        <rFont val="Times New Roman"/>
        <family val="1"/>
      </rPr>
      <t xml:space="preserve"> </t>
    </r>
  </si>
  <si>
    <r>
      <t>1.8</t>
    </r>
    <r>
      <rPr>
        <sz val="9"/>
        <rFont val="宋体"/>
        <family val="0"/>
      </rPr>
      <t>纯明弯背床头</t>
    </r>
  </si>
  <si>
    <r>
      <t>1.8</t>
    </r>
    <r>
      <rPr>
        <sz val="9"/>
        <rFont val="宋体"/>
        <family val="0"/>
      </rPr>
      <t>纯明弯背床尾</t>
    </r>
  </si>
  <si>
    <r>
      <rPr>
        <sz val="9"/>
        <rFont val="宋体"/>
        <family val="0"/>
      </rPr>
      <t>纯明床头柜</t>
    </r>
  </si>
  <si>
    <r>
      <rPr>
        <sz val="9"/>
        <rFont val="宋体"/>
        <family val="0"/>
      </rPr>
      <t>纯明无顶衣柜</t>
    </r>
  </si>
  <si>
    <r>
      <rPr>
        <sz val="9"/>
        <rFont val="宋体"/>
        <family val="0"/>
      </rPr>
      <t>纯明单人沙发</t>
    </r>
  </si>
  <si>
    <r>
      <rPr>
        <sz val="9"/>
        <rFont val="宋体"/>
        <family val="0"/>
      </rPr>
      <t>纯明双人沙发</t>
    </r>
  </si>
  <si>
    <r>
      <rPr>
        <sz val="9"/>
        <rFont val="宋体"/>
        <family val="0"/>
      </rPr>
      <t>纯明三人沙发</t>
    </r>
  </si>
  <si>
    <r>
      <rPr>
        <sz val="9"/>
        <rFont val="宋体"/>
        <family val="0"/>
      </rPr>
      <t>纯明角几</t>
    </r>
  </si>
  <si>
    <r>
      <rPr>
        <sz val="9"/>
        <rFont val="宋体"/>
        <family val="0"/>
      </rPr>
      <t>纯明方茶几</t>
    </r>
  </si>
  <si>
    <r>
      <rPr>
        <sz val="9"/>
        <rFont val="宋体"/>
        <family val="0"/>
      </rPr>
      <t>纯明餐台</t>
    </r>
    <r>
      <rPr>
        <sz val="9"/>
        <rFont val="Times New Roman"/>
        <family val="1"/>
      </rPr>
      <t xml:space="preserve">  1.4</t>
    </r>
    <r>
      <rPr>
        <sz val="9"/>
        <rFont val="宋体"/>
        <family val="0"/>
      </rPr>
      <t>米</t>
    </r>
  </si>
  <si>
    <r>
      <t>1.38</t>
    </r>
    <r>
      <rPr>
        <sz val="9"/>
        <rFont val="宋体"/>
        <family val="0"/>
      </rPr>
      <t>圆餐台面</t>
    </r>
  </si>
  <si>
    <r>
      <rPr>
        <sz val="9"/>
        <rFont val="宋体"/>
        <family val="0"/>
      </rPr>
      <t>纯明书架</t>
    </r>
    <r>
      <rPr>
        <sz val="9"/>
        <rFont val="Times New Roman"/>
        <family val="1"/>
      </rPr>
      <t xml:space="preserve">  </t>
    </r>
    <r>
      <rPr>
        <sz val="9"/>
        <rFont val="宋体"/>
        <family val="0"/>
      </rPr>
      <t>下架</t>
    </r>
    <r>
      <rPr>
        <sz val="9"/>
        <rFont val="Times New Roman"/>
        <family val="1"/>
      </rPr>
      <t xml:space="preserve"> 1.9</t>
    </r>
    <r>
      <rPr>
        <sz val="9"/>
        <rFont val="宋体"/>
        <family val="0"/>
      </rPr>
      <t>米</t>
    </r>
  </si>
  <si>
    <r>
      <rPr>
        <sz val="9"/>
        <rFont val="宋体"/>
        <family val="0"/>
      </rPr>
      <t>纯明书架</t>
    </r>
    <r>
      <rPr>
        <sz val="9"/>
        <rFont val="Times New Roman"/>
        <family val="1"/>
      </rPr>
      <t xml:space="preserve">   2</t>
    </r>
    <r>
      <rPr>
        <sz val="9"/>
        <rFont val="宋体"/>
        <family val="0"/>
      </rPr>
      <t>米</t>
    </r>
  </si>
  <si>
    <r>
      <t>1.8</t>
    </r>
    <r>
      <rPr>
        <sz val="9"/>
        <rFont val="宋体"/>
        <family val="0"/>
      </rPr>
      <t>米纯明字台</t>
    </r>
  </si>
  <si>
    <r>
      <rPr>
        <sz val="9"/>
        <rFont val="宋体"/>
        <family val="0"/>
      </rPr>
      <t>纯明妆凳</t>
    </r>
    <r>
      <rPr>
        <sz val="9"/>
        <rFont val="Times New Roman"/>
        <family val="1"/>
      </rPr>
      <t xml:space="preserve"> </t>
    </r>
    <r>
      <rPr>
        <sz val="9"/>
        <rFont val="宋体"/>
        <family val="0"/>
      </rPr>
      <t>席</t>
    </r>
  </si>
  <si>
    <r>
      <rPr>
        <sz val="9"/>
        <rFont val="宋体"/>
        <family val="0"/>
      </rPr>
      <t>皇宫椅三人沙发</t>
    </r>
  </si>
  <si>
    <r>
      <rPr>
        <sz val="9"/>
        <rFont val="宋体"/>
        <family val="0"/>
      </rPr>
      <t>皇宫椅角几</t>
    </r>
  </si>
  <si>
    <r>
      <rPr>
        <sz val="9"/>
        <rFont val="宋体"/>
        <family val="0"/>
      </rPr>
      <t>皇宫椅长茶几</t>
    </r>
  </si>
  <si>
    <r>
      <rPr>
        <sz val="9"/>
        <rFont val="宋体"/>
        <family val="0"/>
      </rPr>
      <t>弯腿沙发单人</t>
    </r>
    <r>
      <rPr>
        <sz val="9"/>
        <rFont val="Times New Roman"/>
        <family val="1"/>
      </rPr>
      <t xml:space="preserve"> </t>
    </r>
    <r>
      <rPr>
        <sz val="9"/>
        <rFont val="宋体"/>
        <family val="0"/>
      </rPr>
      <t>木</t>
    </r>
  </si>
  <si>
    <r>
      <rPr>
        <sz val="9"/>
        <rFont val="宋体"/>
        <family val="0"/>
      </rPr>
      <t>弯腿沙发双人无几</t>
    </r>
    <r>
      <rPr>
        <sz val="9"/>
        <rFont val="Times New Roman"/>
        <family val="1"/>
      </rPr>
      <t xml:space="preserve"> </t>
    </r>
    <r>
      <rPr>
        <sz val="9"/>
        <rFont val="宋体"/>
        <family val="0"/>
      </rPr>
      <t>席</t>
    </r>
  </si>
  <si>
    <r>
      <rPr>
        <sz val="9"/>
        <rFont val="宋体"/>
        <family val="0"/>
      </rPr>
      <t>弯腿沙发三人</t>
    </r>
    <r>
      <rPr>
        <sz val="9"/>
        <rFont val="Times New Roman"/>
        <family val="1"/>
      </rPr>
      <t xml:space="preserve"> </t>
    </r>
    <r>
      <rPr>
        <sz val="9"/>
        <rFont val="宋体"/>
        <family val="0"/>
      </rPr>
      <t>木</t>
    </r>
  </si>
  <si>
    <r>
      <rPr>
        <sz val="9"/>
        <rFont val="宋体"/>
        <family val="0"/>
      </rPr>
      <t>弯腿方茶几配玻璃</t>
    </r>
  </si>
  <si>
    <r>
      <t>1.8</t>
    </r>
    <r>
      <rPr>
        <sz val="9"/>
        <rFont val="宋体"/>
        <family val="0"/>
      </rPr>
      <t>高床箱</t>
    </r>
  </si>
  <si>
    <r>
      <t>1.5</t>
    </r>
    <r>
      <rPr>
        <sz val="9"/>
        <rFont val="宋体"/>
        <family val="0"/>
      </rPr>
      <t>高床箱</t>
    </r>
  </si>
  <si>
    <r>
      <t>1.5</t>
    </r>
    <r>
      <rPr>
        <sz val="9"/>
        <rFont val="宋体"/>
        <family val="0"/>
      </rPr>
      <t>矮床箱</t>
    </r>
  </si>
  <si>
    <r>
      <t>1.5</t>
    </r>
    <r>
      <rPr>
        <sz val="9"/>
        <rFont val="宋体"/>
        <family val="0"/>
      </rPr>
      <t>米条式床板床板</t>
    </r>
    <r>
      <rPr>
        <sz val="9"/>
        <rFont val="Times New Roman"/>
        <family val="1"/>
      </rPr>
      <t>1.5*2</t>
    </r>
  </si>
  <si>
    <r>
      <t>1.5</t>
    </r>
    <r>
      <rPr>
        <sz val="9"/>
        <rFont val="宋体"/>
        <family val="0"/>
      </rPr>
      <t>米条式床板</t>
    </r>
    <r>
      <rPr>
        <sz val="9"/>
        <rFont val="Times New Roman"/>
        <family val="1"/>
      </rPr>
      <t>1.5*1.9</t>
    </r>
  </si>
  <si>
    <r>
      <rPr>
        <sz val="9"/>
        <rFont val="宋体"/>
        <family val="0"/>
      </rPr>
      <t>南宫椅</t>
    </r>
  </si>
  <si>
    <r>
      <rPr>
        <sz val="9"/>
        <rFont val="宋体"/>
        <family val="0"/>
      </rPr>
      <t>小多宝格</t>
    </r>
  </si>
  <si>
    <r>
      <rPr>
        <sz val="9"/>
        <rFont val="宋体"/>
        <family val="0"/>
      </rPr>
      <t>新款加顶多宝格</t>
    </r>
    <r>
      <rPr>
        <sz val="9"/>
        <rFont val="Times New Roman"/>
        <family val="1"/>
      </rPr>
      <t xml:space="preserve">   </t>
    </r>
    <r>
      <rPr>
        <sz val="9"/>
        <rFont val="宋体"/>
        <family val="0"/>
      </rPr>
      <t>上</t>
    </r>
  </si>
  <si>
    <r>
      <rPr>
        <sz val="9"/>
        <rFont val="宋体"/>
        <family val="0"/>
      </rPr>
      <t>龙纹柜格</t>
    </r>
    <r>
      <rPr>
        <sz val="9"/>
        <rFont val="Times New Roman"/>
        <family val="1"/>
      </rPr>
      <t xml:space="preserve">  </t>
    </r>
    <r>
      <rPr>
        <sz val="9"/>
        <rFont val="宋体"/>
        <family val="0"/>
      </rPr>
      <t>高</t>
    </r>
  </si>
  <si>
    <r>
      <rPr>
        <sz val="9"/>
        <rFont val="宋体"/>
        <family val="0"/>
      </rPr>
      <t>龙纹柜格</t>
    </r>
    <r>
      <rPr>
        <sz val="9"/>
        <rFont val="Times New Roman"/>
        <family val="1"/>
      </rPr>
      <t xml:space="preserve">  </t>
    </r>
    <r>
      <rPr>
        <sz val="9"/>
        <rFont val="宋体"/>
        <family val="0"/>
      </rPr>
      <t>中</t>
    </r>
  </si>
  <si>
    <r>
      <rPr>
        <sz val="9"/>
        <rFont val="宋体"/>
        <family val="0"/>
      </rPr>
      <t>龙纹柜格</t>
    </r>
    <r>
      <rPr>
        <sz val="9"/>
        <rFont val="Times New Roman"/>
        <family val="1"/>
      </rPr>
      <t xml:space="preserve">  </t>
    </r>
    <r>
      <rPr>
        <sz val="9"/>
        <rFont val="宋体"/>
        <family val="0"/>
      </rPr>
      <t>低</t>
    </r>
  </si>
  <si>
    <r>
      <rPr>
        <sz val="9"/>
        <rFont val="宋体"/>
        <family val="0"/>
      </rPr>
      <t>花架</t>
    </r>
    <r>
      <rPr>
        <sz val="9"/>
        <rFont val="Times New Roman"/>
        <family val="1"/>
      </rPr>
      <t>3#760</t>
    </r>
  </si>
  <si>
    <r>
      <rPr>
        <sz val="9"/>
        <rFont val="宋体"/>
        <family val="0"/>
      </rPr>
      <t>间厅柜</t>
    </r>
    <r>
      <rPr>
        <sz val="9"/>
        <rFont val="Times New Roman"/>
        <family val="1"/>
      </rPr>
      <t xml:space="preserve"> </t>
    </r>
    <r>
      <rPr>
        <sz val="9"/>
        <rFont val="宋体"/>
        <family val="0"/>
      </rPr>
      <t>上</t>
    </r>
  </si>
  <si>
    <r>
      <rPr>
        <sz val="9"/>
        <rFont val="宋体"/>
        <family val="0"/>
      </rPr>
      <t>间厅柜</t>
    </r>
    <r>
      <rPr>
        <sz val="9"/>
        <rFont val="Times New Roman"/>
        <family val="1"/>
      </rPr>
      <t xml:space="preserve"> </t>
    </r>
    <r>
      <rPr>
        <sz val="9"/>
        <rFont val="宋体"/>
        <family val="0"/>
      </rPr>
      <t>下</t>
    </r>
  </si>
  <si>
    <r>
      <rPr>
        <sz val="9"/>
        <rFont val="宋体"/>
        <family val="0"/>
      </rPr>
      <t>单门酒柜</t>
    </r>
  </si>
  <si>
    <r>
      <rPr>
        <sz val="9"/>
        <rFont val="宋体"/>
        <family val="0"/>
      </rPr>
      <t>双门酒柜</t>
    </r>
  </si>
  <si>
    <r>
      <rPr>
        <sz val="9"/>
        <rFont val="宋体"/>
        <family val="0"/>
      </rPr>
      <t>玄柜</t>
    </r>
  </si>
  <si>
    <r>
      <rPr>
        <sz val="9"/>
        <rFont val="宋体"/>
        <family val="0"/>
      </rPr>
      <t>半圆玄关</t>
    </r>
  </si>
  <si>
    <r>
      <rPr>
        <sz val="9"/>
        <rFont val="宋体"/>
        <family val="0"/>
      </rPr>
      <t>矮条案</t>
    </r>
    <r>
      <rPr>
        <sz val="9"/>
        <rFont val="Times New Roman"/>
        <family val="1"/>
      </rPr>
      <t xml:space="preserve">  </t>
    </r>
    <r>
      <rPr>
        <sz val="9"/>
        <rFont val="宋体"/>
        <family val="0"/>
      </rPr>
      <t>平头案电视柜</t>
    </r>
  </si>
  <si>
    <r>
      <rPr>
        <sz val="9"/>
        <rFont val="宋体"/>
        <family val="0"/>
      </rPr>
      <t>角柜</t>
    </r>
  </si>
  <si>
    <r>
      <rPr>
        <sz val="9"/>
        <rFont val="宋体"/>
        <family val="0"/>
      </rPr>
      <t>素颜方桌</t>
    </r>
  </si>
  <si>
    <r>
      <rPr>
        <sz val="9"/>
        <rFont val="宋体"/>
        <family val="0"/>
      </rPr>
      <t>素颜电脑桌</t>
    </r>
  </si>
  <si>
    <r>
      <rPr>
        <sz val="9"/>
        <rFont val="宋体"/>
        <family val="0"/>
      </rPr>
      <t>纯明字台</t>
    </r>
    <r>
      <rPr>
        <sz val="9"/>
        <rFont val="Times New Roman"/>
        <family val="1"/>
      </rPr>
      <t xml:space="preserve"> 1.8</t>
    </r>
    <r>
      <rPr>
        <sz val="9"/>
        <rFont val="宋体"/>
        <family val="0"/>
      </rPr>
      <t>米</t>
    </r>
  </si>
  <si>
    <r>
      <rPr>
        <sz val="9"/>
        <rFont val="宋体"/>
        <family val="0"/>
      </rPr>
      <t>多宝阁</t>
    </r>
  </si>
  <si>
    <r>
      <rPr>
        <sz val="9"/>
        <rFont val="宋体"/>
        <family val="0"/>
      </rPr>
      <t>佛台</t>
    </r>
    <r>
      <rPr>
        <sz val="9"/>
        <rFont val="Times New Roman"/>
        <family val="1"/>
      </rPr>
      <t xml:space="preserve"> 1550</t>
    </r>
  </si>
  <si>
    <r>
      <rPr>
        <sz val="9"/>
        <rFont val="宋体"/>
        <family val="0"/>
      </rPr>
      <t>供台</t>
    </r>
    <r>
      <rPr>
        <sz val="9"/>
        <rFont val="Times New Roman"/>
        <family val="1"/>
      </rPr>
      <t xml:space="preserve"> 1270</t>
    </r>
  </si>
  <si>
    <r>
      <rPr>
        <sz val="9"/>
        <rFont val="宋体"/>
        <family val="0"/>
      </rPr>
      <t>供台</t>
    </r>
    <r>
      <rPr>
        <sz val="9"/>
        <rFont val="Times New Roman"/>
        <family val="1"/>
      </rPr>
      <t xml:space="preserve"> 1100</t>
    </r>
  </si>
  <si>
    <r>
      <rPr>
        <sz val="9"/>
        <rFont val="宋体"/>
        <family val="0"/>
      </rPr>
      <t>皇宫三人沙发</t>
    </r>
  </si>
  <si>
    <r>
      <rPr>
        <sz val="9"/>
        <rFont val="宋体"/>
        <family val="0"/>
      </rPr>
      <t>皇宫单人沙发</t>
    </r>
  </si>
  <si>
    <r>
      <rPr>
        <sz val="9"/>
        <rFont val="宋体"/>
        <family val="0"/>
      </rPr>
      <t>皇宫</t>
    </r>
    <r>
      <rPr>
        <sz val="9"/>
        <rFont val="Times New Roman"/>
        <family val="1"/>
      </rPr>
      <t xml:space="preserve"> </t>
    </r>
    <r>
      <rPr>
        <sz val="9"/>
        <rFont val="宋体"/>
        <family val="0"/>
      </rPr>
      <t>高几</t>
    </r>
    <r>
      <rPr>
        <sz val="9"/>
        <rFont val="Times New Roman"/>
        <family val="1"/>
      </rPr>
      <t xml:space="preserve"> 680</t>
    </r>
  </si>
  <si>
    <r>
      <rPr>
        <sz val="9"/>
        <rFont val="宋体"/>
        <family val="0"/>
      </rPr>
      <t>皇宫</t>
    </r>
    <r>
      <rPr>
        <sz val="9"/>
        <rFont val="Times New Roman"/>
        <family val="1"/>
      </rPr>
      <t xml:space="preserve"> </t>
    </r>
    <r>
      <rPr>
        <sz val="9"/>
        <rFont val="宋体"/>
        <family val="0"/>
      </rPr>
      <t>矮几</t>
    </r>
    <r>
      <rPr>
        <sz val="9"/>
        <rFont val="Times New Roman"/>
        <family val="1"/>
      </rPr>
      <t xml:space="preserve"> 540</t>
    </r>
  </si>
  <si>
    <r>
      <rPr>
        <sz val="9"/>
        <rFont val="宋体"/>
        <family val="0"/>
      </rPr>
      <t>皇宫方茶几</t>
    </r>
  </si>
  <si>
    <r>
      <rPr>
        <sz val="9"/>
        <rFont val="宋体"/>
        <family val="0"/>
      </rPr>
      <t>书柜（红木）</t>
    </r>
  </si>
  <si>
    <r>
      <rPr>
        <sz val="9"/>
        <rFont val="宋体"/>
        <family val="0"/>
      </rPr>
      <t>明式餐桌</t>
    </r>
  </si>
  <si>
    <r>
      <rPr>
        <sz val="9"/>
        <rFont val="宋体"/>
        <family val="0"/>
      </rPr>
      <t>明式餐椅</t>
    </r>
  </si>
  <si>
    <r>
      <rPr>
        <sz val="9"/>
        <rFont val="宋体"/>
        <family val="0"/>
      </rPr>
      <t>花鸟床头</t>
    </r>
  </si>
  <si>
    <r>
      <rPr>
        <sz val="9"/>
        <rFont val="宋体"/>
        <family val="0"/>
      </rPr>
      <t>花鸟床头柜</t>
    </r>
  </si>
  <si>
    <r>
      <rPr>
        <sz val="9"/>
        <rFont val="宋体"/>
        <family val="0"/>
      </rPr>
      <t>卷书三人沙发</t>
    </r>
  </si>
  <si>
    <r>
      <rPr>
        <sz val="9"/>
        <rFont val="宋体"/>
        <family val="0"/>
      </rPr>
      <t>卷书餐台</t>
    </r>
  </si>
  <si>
    <r>
      <rPr>
        <sz val="9"/>
        <rFont val="宋体"/>
        <family val="0"/>
      </rPr>
      <t>卷书长茶几</t>
    </r>
  </si>
  <si>
    <r>
      <rPr>
        <sz val="9"/>
        <rFont val="宋体"/>
        <family val="0"/>
      </rPr>
      <t>卷书高角几</t>
    </r>
  </si>
  <si>
    <r>
      <rPr>
        <sz val="9"/>
        <rFont val="宋体"/>
        <family val="0"/>
      </rPr>
      <t>圈椅</t>
    </r>
  </si>
  <si>
    <r>
      <rPr>
        <sz val="9"/>
        <rFont val="宋体"/>
        <family val="0"/>
      </rPr>
      <t>罗汉床炕几</t>
    </r>
  </si>
  <si>
    <r>
      <rPr>
        <sz val="9"/>
        <rFont val="宋体"/>
        <family val="0"/>
      </rPr>
      <t>大红酸枝平几</t>
    </r>
  </si>
  <si>
    <r>
      <rPr>
        <sz val="9"/>
        <rFont val="宋体"/>
        <family val="0"/>
      </rPr>
      <t>大红酸枝方茶几</t>
    </r>
  </si>
  <si>
    <r>
      <rPr>
        <sz val="9"/>
        <rFont val="宋体"/>
        <family val="0"/>
      </rPr>
      <t>大黑酸枝三人</t>
    </r>
    <r>
      <rPr>
        <sz val="9"/>
        <rFont val="Times New Roman"/>
        <family val="1"/>
      </rPr>
      <t xml:space="preserve"> </t>
    </r>
    <r>
      <rPr>
        <sz val="9"/>
        <rFont val="宋体"/>
        <family val="0"/>
      </rPr>
      <t>战国</t>
    </r>
  </si>
  <si>
    <r>
      <rPr>
        <sz val="9"/>
        <rFont val="宋体"/>
        <family val="0"/>
      </rPr>
      <t>黑檀主人椅</t>
    </r>
  </si>
  <si>
    <r>
      <rPr>
        <sz val="9"/>
        <rFont val="宋体"/>
        <family val="0"/>
      </rPr>
      <t>黑檀方茶几</t>
    </r>
  </si>
  <si>
    <r>
      <rPr>
        <sz val="9"/>
        <rFont val="宋体"/>
        <family val="0"/>
      </rPr>
      <t>战国角几</t>
    </r>
    <r>
      <rPr>
        <sz val="9"/>
        <rFont val="Times New Roman"/>
        <family val="1"/>
      </rPr>
      <t xml:space="preserve">  </t>
    </r>
    <r>
      <rPr>
        <sz val="9"/>
        <rFont val="宋体"/>
        <family val="0"/>
      </rPr>
      <t>黑檀</t>
    </r>
  </si>
  <si>
    <r>
      <rPr>
        <sz val="9"/>
        <rFont val="宋体"/>
        <family val="0"/>
      </rPr>
      <t>大红酸枝单人沙发</t>
    </r>
  </si>
  <si>
    <r>
      <rPr>
        <sz val="9"/>
        <rFont val="宋体"/>
        <family val="0"/>
      </rPr>
      <t>大红酸枝三人沙发</t>
    </r>
  </si>
  <si>
    <r>
      <rPr>
        <sz val="9"/>
        <rFont val="宋体"/>
        <family val="0"/>
      </rPr>
      <t>龙纹罗汉床</t>
    </r>
    <r>
      <rPr>
        <sz val="9"/>
        <rFont val="Times New Roman"/>
        <family val="1"/>
      </rPr>
      <t xml:space="preserve">  </t>
    </r>
    <r>
      <rPr>
        <sz val="9"/>
        <rFont val="宋体"/>
        <family val="0"/>
      </rPr>
      <t>黑檀</t>
    </r>
  </si>
  <si>
    <r>
      <rPr>
        <sz val="9"/>
        <rFont val="宋体"/>
        <family val="0"/>
      </rPr>
      <t>龙纹罗汉床脚踏</t>
    </r>
  </si>
  <si>
    <r>
      <rPr>
        <sz val="9"/>
        <rFont val="宋体"/>
        <family val="0"/>
      </rPr>
      <t>黑檀餐台</t>
    </r>
  </si>
  <si>
    <r>
      <rPr>
        <sz val="9"/>
        <rFont val="宋体"/>
        <family val="0"/>
      </rPr>
      <t>花鸟坐屏</t>
    </r>
  </si>
  <si>
    <r>
      <rPr>
        <sz val="9"/>
        <rFont val="宋体"/>
        <family val="0"/>
      </rPr>
      <t>九龙八风坐屏</t>
    </r>
  </si>
  <si>
    <r>
      <t>1.8</t>
    </r>
    <r>
      <rPr>
        <sz val="9"/>
        <rFont val="宋体"/>
        <family val="0"/>
      </rPr>
      <t>素颜双人床头</t>
    </r>
  </si>
  <si>
    <r>
      <t>1.8</t>
    </r>
    <r>
      <rPr>
        <sz val="9"/>
        <rFont val="宋体"/>
        <family val="0"/>
      </rPr>
      <t>素颜双人床尾</t>
    </r>
  </si>
  <si>
    <r>
      <rPr>
        <sz val="9"/>
        <rFont val="宋体"/>
        <family val="0"/>
      </rPr>
      <t>素颜床头柜</t>
    </r>
  </si>
  <si>
    <r>
      <rPr>
        <sz val="9"/>
        <rFont val="宋体"/>
        <family val="0"/>
      </rPr>
      <t>素颜六斗柜</t>
    </r>
  </si>
  <si>
    <r>
      <rPr>
        <sz val="9"/>
        <rFont val="宋体"/>
        <family val="0"/>
      </rPr>
      <t>床尾</t>
    </r>
    <r>
      <rPr>
        <sz val="9"/>
        <rFont val="Times New Roman"/>
        <family val="1"/>
      </rPr>
      <t xml:space="preserve">  </t>
    </r>
    <r>
      <rPr>
        <sz val="9"/>
        <rFont val="宋体"/>
        <family val="0"/>
      </rPr>
      <t>双门</t>
    </r>
  </si>
  <si>
    <r>
      <rPr>
        <sz val="9"/>
        <rFont val="宋体"/>
        <family val="0"/>
      </rPr>
      <t>素颜单人沙发</t>
    </r>
    <r>
      <rPr>
        <sz val="9"/>
        <rFont val="Times New Roman"/>
        <family val="1"/>
      </rPr>
      <t xml:space="preserve"> </t>
    </r>
    <r>
      <rPr>
        <sz val="9"/>
        <rFont val="宋体"/>
        <family val="0"/>
      </rPr>
      <t>木</t>
    </r>
  </si>
  <si>
    <r>
      <rPr>
        <sz val="9"/>
        <rFont val="宋体"/>
        <family val="0"/>
      </rPr>
      <t>素颜双人沙发无几</t>
    </r>
    <r>
      <rPr>
        <sz val="9"/>
        <rFont val="Times New Roman"/>
        <family val="1"/>
      </rPr>
      <t xml:space="preserve"> </t>
    </r>
    <r>
      <rPr>
        <sz val="9"/>
        <rFont val="宋体"/>
        <family val="0"/>
      </rPr>
      <t>木</t>
    </r>
  </si>
  <si>
    <r>
      <rPr>
        <sz val="9"/>
        <rFont val="宋体"/>
        <family val="0"/>
      </rPr>
      <t>素颜双人沙发有几</t>
    </r>
    <r>
      <rPr>
        <sz val="9"/>
        <rFont val="Times New Roman"/>
        <family val="1"/>
      </rPr>
      <t xml:space="preserve"> </t>
    </r>
    <r>
      <rPr>
        <sz val="9"/>
        <rFont val="宋体"/>
        <family val="0"/>
      </rPr>
      <t>木</t>
    </r>
  </si>
  <si>
    <r>
      <rPr>
        <sz val="9"/>
        <rFont val="宋体"/>
        <family val="0"/>
      </rPr>
      <t>素颜三人沙发</t>
    </r>
    <r>
      <rPr>
        <sz val="9"/>
        <rFont val="Times New Roman"/>
        <family val="1"/>
      </rPr>
      <t xml:space="preserve"> </t>
    </r>
    <r>
      <rPr>
        <sz val="9"/>
        <rFont val="宋体"/>
        <family val="0"/>
      </rPr>
      <t>木</t>
    </r>
  </si>
  <si>
    <r>
      <rPr>
        <sz val="9"/>
        <rFont val="宋体"/>
        <family val="0"/>
      </rPr>
      <t>素颜角几</t>
    </r>
  </si>
  <si>
    <r>
      <rPr>
        <sz val="9"/>
        <rFont val="宋体"/>
        <family val="0"/>
      </rPr>
      <t>素颜餐厅柜</t>
    </r>
  </si>
  <si>
    <r>
      <rPr>
        <sz val="9"/>
        <rFont val="宋体"/>
        <family val="0"/>
      </rPr>
      <t>素颜餐台</t>
    </r>
    <r>
      <rPr>
        <sz val="9"/>
        <rFont val="Times New Roman"/>
        <family val="1"/>
      </rPr>
      <t>1.33</t>
    </r>
  </si>
  <si>
    <r>
      <rPr>
        <sz val="9"/>
        <rFont val="宋体"/>
        <family val="0"/>
      </rPr>
      <t>素颜餐台</t>
    </r>
    <r>
      <rPr>
        <sz val="9"/>
        <rFont val="Times New Roman"/>
        <family val="1"/>
      </rPr>
      <t>1.45</t>
    </r>
  </si>
  <si>
    <r>
      <rPr>
        <sz val="9"/>
        <rFont val="宋体"/>
        <family val="0"/>
      </rPr>
      <t>素颜餐台</t>
    </r>
    <r>
      <rPr>
        <sz val="9"/>
        <rFont val="Times New Roman"/>
        <family val="1"/>
      </rPr>
      <t>1.6</t>
    </r>
  </si>
  <si>
    <r>
      <rPr>
        <sz val="9"/>
        <rFont val="宋体"/>
        <family val="0"/>
      </rPr>
      <t>素颜书架</t>
    </r>
    <r>
      <rPr>
        <sz val="9"/>
        <rFont val="Times New Roman"/>
        <family val="1"/>
      </rPr>
      <t xml:space="preserve"> </t>
    </r>
    <r>
      <rPr>
        <sz val="9"/>
        <rFont val="宋体"/>
        <family val="0"/>
      </rPr>
      <t>上</t>
    </r>
    <r>
      <rPr>
        <sz val="9"/>
        <rFont val="Times New Roman"/>
        <family val="1"/>
      </rPr>
      <t xml:space="preserve"> </t>
    </r>
  </si>
  <si>
    <r>
      <rPr>
        <sz val="9"/>
        <rFont val="宋体"/>
        <family val="0"/>
      </rPr>
      <t>素颜书架</t>
    </r>
    <r>
      <rPr>
        <sz val="9"/>
        <rFont val="Times New Roman"/>
        <family val="1"/>
      </rPr>
      <t xml:space="preserve"> </t>
    </r>
    <r>
      <rPr>
        <sz val="9"/>
        <rFont val="宋体"/>
        <family val="0"/>
      </rPr>
      <t>下</t>
    </r>
    <r>
      <rPr>
        <sz val="9"/>
        <rFont val="Times New Roman"/>
        <family val="1"/>
      </rPr>
      <t xml:space="preserve"> </t>
    </r>
  </si>
  <si>
    <r>
      <rPr>
        <sz val="9"/>
        <rFont val="宋体"/>
        <family val="0"/>
      </rPr>
      <t>电脑桌</t>
    </r>
  </si>
  <si>
    <r>
      <rPr>
        <sz val="9"/>
        <rFont val="宋体"/>
        <family val="0"/>
      </rPr>
      <t>素颜妆台</t>
    </r>
    <r>
      <rPr>
        <sz val="9"/>
        <rFont val="Times New Roman"/>
        <family val="1"/>
      </rPr>
      <t>1#</t>
    </r>
  </si>
  <si>
    <r>
      <rPr>
        <sz val="9"/>
        <rFont val="宋体"/>
        <family val="0"/>
      </rPr>
      <t>素颜妆凳</t>
    </r>
    <r>
      <rPr>
        <sz val="9"/>
        <rFont val="Times New Roman"/>
        <family val="1"/>
      </rPr>
      <t xml:space="preserve">  </t>
    </r>
    <r>
      <rPr>
        <sz val="9"/>
        <rFont val="宋体"/>
        <family val="0"/>
      </rPr>
      <t>木</t>
    </r>
  </si>
  <si>
    <r>
      <rPr>
        <sz val="9"/>
        <rFont val="宋体"/>
        <family val="0"/>
      </rPr>
      <t>悠然大号床头柜</t>
    </r>
  </si>
  <si>
    <r>
      <rPr>
        <sz val="9"/>
        <rFont val="宋体"/>
        <family val="0"/>
      </rPr>
      <t>悠然五斗柜</t>
    </r>
  </si>
  <si>
    <r>
      <rPr>
        <sz val="9"/>
        <rFont val="宋体"/>
        <family val="0"/>
      </rPr>
      <t>悠然电视柜</t>
    </r>
    <r>
      <rPr>
        <sz val="9"/>
        <rFont val="Times New Roman"/>
        <family val="1"/>
      </rPr>
      <t xml:space="preserve">  </t>
    </r>
    <r>
      <rPr>
        <sz val="9"/>
        <rFont val="宋体"/>
        <family val="0"/>
      </rPr>
      <t>下柜</t>
    </r>
  </si>
  <si>
    <r>
      <rPr>
        <sz val="9"/>
        <rFont val="宋体"/>
        <family val="0"/>
      </rPr>
      <t>悠然双人沙发（靠背高）</t>
    </r>
    <r>
      <rPr>
        <sz val="9"/>
        <rFont val="Times New Roman"/>
        <family val="1"/>
      </rPr>
      <t>830</t>
    </r>
  </si>
  <si>
    <r>
      <rPr>
        <sz val="9"/>
        <rFont val="宋体"/>
        <family val="0"/>
      </rPr>
      <t>悠然三人沙发</t>
    </r>
    <r>
      <rPr>
        <sz val="9"/>
        <rFont val="Times New Roman"/>
        <family val="1"/>
      </rPr>
      <t>780 2.1</t>
    </r>
  </si>
  <si>
    <r>
      <rPr>
        <sz val="9"/>
        <rFont val="宋体"/>
        <family val="0"/>
      </rPr>
      <t>悠然三人沙发</t>
    </r>
    <r>
      <rPr>
        <sz val="9"/>
        <rFont val="Times New Roman"/>
        <family val="1"/>
      </rPr>
      <t>780 2.28</t>
    </r>
  </si>
  <si>
    <r>
      <rPr>
        <sz val="9"/>
        <rFont val="宋体"/>
        <family val="0"/>
      </rPr>
      <t>悠然三人沙发</t>
    </r>
    <r>
      <rPr>
        <sz val="9"/>
        <rFont val="Times New Roman"/>
        <family val="1"/>
      </rPr>
      <t>830 2.1</t>
    </r>
  </si>
  <si>
    <r>
      <rPr>
        <sz val="9"/>
        <rFont val="宋体"/>
        <family val="0"/>
      </rPr>
      <t>悠然三人沙发</t>
    </r>
    <r>
      <rPr>
        <sz val="9"/>
        <rFont val="Times New Roman"/>
        <family val="1"/>
      </rPr>
      <t>830 2.28</t>
    </r>
  </si>
  <si>
    <r>
      <rPr>
        <sz val="9"/>
        <rFont val="宋体"/>
        <family val="0"/>
      </rPr>
      <t>悠然高脚箱几</t>
    </r>
  </si>
  <si>
    <r>
      <rPr>
        <sz val="9"/>
        <rFont val="宋体"/>
        <family val="0"/>
      </rPr>
      <t>悠然书桌</t>
    </r>
  </si>
  <si>
    <r>
      <rPr>
        <sz val="9"/>
        <rFont val="宋体"/>
        <family val="0"/>
      </rPr>
      <t>卧室矮柜</t>
    </r>
  </si>
  <si>
    <r>
      <rPr>
        <sz val="9"/>
        <rFont val="宋体"/>
        <family val="0"/>
      </rPr>
      <t>翘头电视柜</t>
    </r>
  </si>
  <si>
    <r>
      <rPr>
        <sz val="9"/>
        <rFont val="宋体"/>
        <family val="0"/>
      </rPr>
      <t>明韵双人沙发有几</t>
    </r>
    <r>
      <rPr>
        <sz val="9"/>
        <rFont val="Times New Roman"/>
        <family val="1"/>
      </rPr>
      <t xml:space="preserve"> </t>
    </r>
    <r>
      <rPr>
        <sz val="9"/>
        <rFont val="宋体"/>
        <family val="0"/>
      </rPr>
      <t>木</t>
    </r>
  </si>
  <si>
    <r>
      <rPr>
        <sz val="9"/>
        <rFont val="宋体"/>
        <family val="0"/>
      </rPr>
      <t>明韵三人沙发</t>
    </r>
    <r>
      <rPr>
        <sz val="9"/>
        <rFont val="Times New Roman"/>
        <family val="1"/>
      </rPr>
      <t xml:space="preserve"> </t>
    </r>
    <r>
      <rPr>
        <sz val="9"/>
        <rFont val="宋体"/>
        <family val="0"/>
      </rPr>
      <t>木</t>
    </r>
  </si>
  <si>
    <r>
      <rPr>
        <sz val="9"/>
        <rFont val="宋体"/>
        <family val="0"/>
      </rPr>
      <t>明韵长茶几</t>
    </r>
    <r>
      <rPr>
        <sz val="9"/>
        <rFont val="Times New Roman"/>
        <family val="1"/>
      </rPr>
      <t xml:space="preserve">  1.2 </t>
    </r>
  </si>
  <si>
    <r>
      <rPr>
        <sz val="9"/>
        <rFont val="宋体"/>
        <family val="0"/>
      </rPr>
      <t>明韵长茶几</t>
    </r>
    <r>
      <rPr>
        <sz val="9"/>
        <rFont val="Times New Roman"/>
        <family val="1"/>
      </rPr>
      <t xml:space="preserve">  1.35</t>
    </r>
    <r>
      <rPr>
        <sz val="9"/>
        <rFont val="宋体"/>
        <family val="0"/>
      </rPr>
      <t>正常</t>
    </r>
  </si>
  <si>
    <r>
      <rPr>
        <sz val="9"/>
        <rFont val="宋体"/>
        <family val="0"/>
      </rPr>
      <t>明韵方茶几</t>
    </r>
  </si>
  <si>
    <r>
      <rPr>
        <sz val="9"/>
        <rFont val="宋体"/>
        <family val="0"/>
      </rPr>
      <t>明韵餐厅柜</t>
    </r>
  </si>
  <si>
    <r>
      <t>1.45</t>
    </r>
    <r>
      <rPr>
        <sz val="9"/>
        <rFont val="宋体"/>
        <family val="0"/>
      </rPr>
      <t>米回纹餐台</t>
    </r>
  </si>
  <si>
    <r>
      <t>1.6</t>
    </r>
    <r>
      <rPr>
        <sz val="9"/>
        <rFont val="宋体"/>
        <family val="0"/>
      </rPr>
      <t>米回纹餐台</t>
    </r>
  </si>
  <si>
    <r>
      <rPr>
        <sz val="9"/>
        <rFont val="宋体"/>
        <family val="0"/>
      </rPr>
      <t>明韵餐椅</t>
    </r>
  </si>
  <si>
    <r>
      <rPr>
        <sz val="9"/>
        <rFont val="宋体"/>
        <family val="0"/>
      </rPr>
      <t>明韵顶箱书架</t>
    </r>
    <r>
      <rPr>
        <sz val="9"/>
        <rFont val="Times New Roman"/>
        <family val="1"/>
      </rPr>
      <t xml:space="preserve">  </t>
    </r>
    <r>
      <rPr>
        <sz val="9"/>
        <rFont val="宋体"/>
        <family val="0"/>
      </rPr>
      <t>上</t>
    </r>
  </si>
  <si>
    <r>
      <rPr>
        <sz val="9"/>
        <rFont val="宋体"/>
        <family val="0"/>
      </rPr>
      <t>明韵两门书柜</t>
    </r>
    <r>
      <rPr>
        <sz val="9"/>
        <rFont val="Times New Roman"/>
        <family val="1"/>
      </rPr>
      <t xml:space="preserve">  </t>
    </r>
    <r>
      <rPr>
        <sz val="9"/>
        <rFont val="宋体"/>
        <family val="0"/>
      </rPr>
      <t>上</t>
    </r>
  </si>
  <si>
    <r>
      <rPr>
        <sz val="9"/>
        <rFont val="宋体"/>
        <family val="0"/>
      </rPr>
      <t>明韵两门书柜</t>
    </r>
    <r>
      <rPr>
        <sz val="9"/>
        <rFont val="Times New Roman"/>
        <family val="1"/>
      </rPr>
      <t xml:space="preserve">  </t>
    </r>
    <r>
      <rPr>
        <sz val="9"/>
        <rFont val="宋体"/>
        <family val="0"/>
      </rPr>
      <t>下</t>
    </r>
  </si>
  <si>
    <r>
      <rPr>
        <sz val="9"/>
        <rFont val="宋体"/>
        <family val="0"/>
      </rPr>
      <t>三门书柜</t>
    </r>
    <r>
      <rPr>
        <sz val="9"/>
        <rFont val="Times New Roman"/>
        <family val="1"/>
      </rPr>
      <t xml:space="preserve">  </t>
    </r>
    <r>
      <rPr>
        <sz val="9"/>
        <rFont val="宋体"/>
        <family val="0"/>
      </rPr>
      <t>上</t>
    </r>
  </si>
  <si>
    <r>
      <rPr>
        <sz val="9"/>
        <rFont val="宋体"/>
        <family val="0"/>
      </rPr>
      <t>三门书柜</t>
    </r>
    <r>
      <rPr>
        <sz val="9"/>
        <rFont val="Times New Roman"/>
        <family val="1"/>
      </rPr>
      <t xml:space="preserve">  </t>
    </r>
    <r>
      <rPr>
        <sz val="9"/>
        <rFont val="宋体"/>
        <family val="0"/>
      </rPr>
      <t>下</t>
    </r>
  </si>
  <si>
    <r>
      <t>1.5</t>
    </r>
    <r>
      <rPr>
        <sz val="9"/>
        <rFont val="宋体"/>
        <family val="0"/>
      </rPr>
      <t>米回纹字台</t>
    </r>
  </si>
  <si>
    <r>
      <t>1.8</t>
    </r>
    <r>
      <rPr>
        <sz val="9"/>
        <rFont val="宋体"/>
        <family val="0"/>
      </rPr>
      <t>米回纹字台</t>
    </r>
  </si>
  <si>
    <r>
      <t>2.2</t>
    </r>
    <r>
      <rPr>
        <sz val="9"/>
        <rFont val="宋体"/>
        <family val="0"/>
      </rPr>
      <t>米回纹字台</t>
    </r>
  </si>
  <si>
    <r>
      <rPr>
        <sz val="9"/>
        <rFont val="宋体"/>
        <family val="0"/>
      </rPr>
      <t>大脚踏</t>
    </r>
    <r>
      <rPr>
        <sz val="9"/>
        <rFont val="Times New Roman"/>
        <family val="1"/>
      </rPr>
      <t xml:space="preserve">  1.8</t>
    </r>
  </si>
  <si>
    <r>
      <rPr>
        <sz val="9"/>
        <rFont val="宋体"/>
        <family val="0"/>
      </rPr>
      <t>明韵妆台</t>
    </r>
  </si>
  <si>
    <r>
      <rPr>
        <sz val="9"/>
        <rFont val="宋体"/>
        <family val="0"/>
      </rPr>
      <t>纯明地柜</t>
    </r>
  </si>
  <si>
    <r>
      <rPr>
        <sz val="9"/>
        <rFont val="宋体"/>
        <family val="0"/>
      </rPr>
      <t>纯明挂衣架</t>
    </r>
  </si>
  <si>
    <r>
      <rPr>
        <sz val="9"/>
        <rFont val="宋体"/>
        <family val="0"/>
      </rPr>
      <t>衣帽架</t>
    </r>
  </si>
  <si>
    <r>
      <rPr>
        <sz val="9"/>
        <rFont val="宋体"/>
        <family val="0"/>
      </rPr>
      <t>门厅柜</t>
    </r>
  </si>
  <si>
    <r>
      <rPr>
        <sz val="9"/>
        <rFont val="宋体"/>
        <family val="0"/>
      </rPr>
      <t>纯明电视柜</t>
    </r>
    <r>
      <rPr>
        <sz val="9"/>
        <rFont val="Times New Roman"/>
        <family val="1"/>
      </rPr>
      <t>1.8</t>
    </r>
  </si>
  <si>
    <r>
      <rPr>
        <sz val="9"/>
        <rFont val="宋体"/>
        <family val="0"/>
      </rPr>
      <t>纯明电视柜</t>
    </r>
    <r>
      <rPr>
        <sz val="9"/>
        <rFont val="Times New Roman"/>
        <family val="1"/>
      </rPr>
      <t>2.1</t>
    </r>
  </si>
  <si>
    <r>
      <rPr>
        <sz val="9"/>
        <rFont val="宋体"/>
        <family val="0"/>
      </rPr>
      <t>纯明餐台</t>
    </r>
    <r>
      <rPr>
        <sz val="9"/>
        <rFont val="Times New Roman"/>
        <family val="1"/>
      </rPr>
      <t xml:space="preserve">  1.4</t>
    </r>
    <r>
      <rPr>
        <sz val="9"/>
        <rFont val="宋体"/>
        <family val="0"/>
      </rPr>
      <t>米正常</t>
    </r>
  </si>
  <si>
    <r>
      <rPr>
        <sz val="9"/>
        <rFont val="宋体"/>
        <family val="0"/>
      </rPr>
      <t>纯明方桌</t>
    </r>
  </si>
  <si>
    <r>
      <rPr>
        <sz val="9"/>
        <rFont val="宋体"/>
        <family val="0"/>
      </rPr>
      <t>纯明餐椅</t>
    </r>
  </si>
  <si>
    <r>
      <t>1.6</t>
    </r>
    <r>
      <rPr>
        <sz val="9"/>
        <rFont val="宋体"/>
        <family val="0"/>
      </rPr>
      <t>米纯明字台</t>
    </r>
  </si>
  <si>
    <r>
      <rPr>
        <sz val="9"/>
        <rFont val="宋体"/>
        <family val="0"/>
      </rPr>
      <t>纯明妆台</t>
    </r>
    <r>
      <rPr>
        <sz val="9"/>
        <rFont val="Times New Roman"/>
        <family val="1"/>
      </rPr>
      <t>1#</t>
    </r>
    <r>
      <rPr>
        <sz val="9"/>
        <rFont val="宋体"/>
        <family val="0"/>
      </rPr>
      <t>妆台</t>
    </r>
  </si>
  <si>
    <r>
      <rPr>
        <sz val="9"/>
        <rFont val="宋体"/>
        <family val="0"/>
      </rPr>
      <t>纯明妆台</t>
    </r>
    <r>
      <rPr>
        <sz val="9"/>
        <rFont val="Times New Roman"/>
        <family val="1"/>
      </rPr>
      <t>1#</t>
    </r>
    <r>
      <rPr>
        <sz val="9"/>
        <rFont val="宋体"/>
        <family val="0"/>
      </rPr>
      <t>妆镜</t>
    </r>
  </si>
  <si>
    <r>
      <rPr>
        <sz val="9"/>
        <rFont val="宋体"/>
        <family val="0"/>
      </rPr>
      <t>纯明妆台</t>
    </r>
    <r>
      <rPr>
        <sz val="9"/>
        <rFont val="Times New Roman"/>
        <family val="1"/>
      </rPr>
      <t>2#</t>
    </r>
    <r>
      <rPr>
        <sz val="9"/>
        <rFont val="宋体"/>
        <family val="0"/>
      </rPr>
      <t>妆台</t>
    </r>
  </si>
  <si>
    <r>
      <rPr>
        <sz val="9"/>
        <rFont val="宋体"/>
        <family val="0"/>
      </rPr>
      <t>曲尺罗汉床</t>
    </r>
    <r>
      <rPr>
        <sz val="9"/>
        <rFont val="Times New Roman"/>
        <family val="1"/>
      </rPr>
      <t xml:space="preserve"> </t>
    </r>
    <r>
      <rPr>
        <sz val="9"/>
        <rFont val="宋体"/>
        <family val="0"/>
      </rPr>
      <t>木</t>
    </r>
  </si>
  <si>
    <r>
      <rPr>
        <sz val="9"/>
        <rFont val="宋体"/>
        <family val="0"/>
      </rPr>
      <t>罗汉床脚踏</t>
    </r>
  </si>
  <si>
    <r>
      <rPr>
        <sz val="9"/>
        <rFont val="宋体"/>
        <family val="0"/>
      </rPr>
      <t>弯腿沙发单人席</t>
    </r>
  </si>
  <si>
    <r>
      <rPr>
        <sz val="9"/>
        <rFont val="宋体"/>
        <family val="0"/>
      </rPr>
      <t>弯腿沙发双人无几</t>
    </r>
    <r>
      <rPr>
        <sz val="9"/>
        <rFont val="Times New Roman"/>
        <family val="1"/>
      </rPr>
      <t xml:space="preserve"> </t>
    </r>
    <r>
      <rPr>
        <sz val="9"/>
        <rFont val="宋体"/>
        <family val="0"/>
      </rPr>
      <t>木</t>
    </r>
  </si>
  <si>
    <r>
      <rPr>
        <sz val="9"/>
        <rFont val="宋体"/>
        <family val="0"/>
      </rPr>
      <t>弯腿沙发双人有几</t>
    </r>
    <r>
      <rPr>
        <sz val="9"/>
        <rFont val="Times New Roman"/>
        <family val="1"/>
      </rPr>
      <t xml:space="preserve"> </t>
    </r>
    <r>
      <rPr>
        <sz val="9"/>
        <rFont val="宋体"/>
        <family val="0"/>
      </rPr>
      <t>木</t>
    </r>
  </si>
  <si>
    <r>
      <rPr>
        <sz val="9"/>
        <rFont val="宋体"/>
        <family val="0"/>
      </rPr>
      <t>弯腿方茶几（配玻璃）</t>
    </r>
  </si>
  <si>
    <r>
      <rPr>
        <sz val="9"/>
        <rFont val="宋体"/>
        <family val="0"/>
      </rPr>
      <t>弯腿电视柜</t>
    </r>
  </si>
  <si>
    <r>
      <t>1.8</t>
    </r>
    <r>
      <rPr>
        <sz val="9"/>
        <rFont val="宋体"/>
        <family val="0"/>
      </rPr>
      <t>矮床箱</t>
    </r>
  </si>
  <si>
    <r>
      <rPr>
        <sz val="9"/>
        <rFont val="宋体"/>
        <family val="0"/>
      </rPr>
      <t>大条案</t>
    </r>
    <r>
      <rPr>
        <sz val="9"/>
        <rFont val="Times New Roman"/>
        <family val="1"/>
      </rPr>
      <t>1.68</t>
    </r>
    <r>
      <rPr>
        <sz val="9"/>
        <rFont val="宋体"/>
        <family val="0"/>
      </rPr>
      <t>米</t>
    </r>
  </si>
  <si>
    <r>
      <rPr>
        <sz val="9"/>
        <rFont val="宋体"/>
        <family val="0"/>
      </rPr>
      <t>大多宝格</t>
    </r>
  </si>
  <si>
    <r>
      <rPr>
        <sz val="9"/>
        <rFont val="宋体"/>
        <family val="0"/>
      </rPr>
      <t>闷户柜</t>
    </r>
  </si>
  <si>
    <r>
      <rPr>
        <sz val="9"/>
        <rFont val="宋体"/>
        <family val="0"/>
      </rPr>
      <t>翘头三联柜</t>
    </r>
  </si>
  <si>
    <r>
      <rPr>
        <sz val="9"/>
        <rFont val="宋体"/>
        <family val="0"/>
      </rPr>
      <t>新款双人无几沙发配坐垫</t>
    </r>
  </si>
  <si>
    <r>
      <rPr>
        <sz val="9"/>
        <rFont val="宋体"/>
        <family val="0"/>
      </rPr>
      <t>电话桌</t>
    </r>
  </si>
  <si>
    <r>
      <rPr>
        <sz val="9"/>
        <rFont val="宋体"/>
        <family val="0"/>
      </rPr>
      <t>鞋柜</t>
    </r>
  </si>
  <si>
    <r>
      <rPr>
        <sz val="9"/>
        <rFont val="宋体"/>
        <family val="0"/>
      </rPr>
      <t>玄关</t>
    </r>
    <r>
      <rPr>
        <sz val="9"/>
        <rFont val="Times New Roman"/>
        <family val="1"/>
      </rPr>
      <t xml:space="preserve">  1.2</t>
    </r>
  </si>
  <si>
    <r>
      <rPr>
        <sz val="9"/>
        <rFont val="宋体"/>
        <family val="0"/>
      </rPr>
      <t>穿衣镜</t>
    </r>
  </si>
  <si>
    <r>
      <rPr>
        <sz val="9"/>
        <rFont val="宋体"/>
        <family val="0"/>
      </rPr>
      <t>高低高电视柜</t>
    </r>
    <r>
      <rPr>
        <sz val="9"/>
        <rFont val="Times New Roman"/>
        <family val="1"/>
      </rPr>
      <t xml:space="preserve">  </t>
    </r>
    <r>
      <rPr>
        <sz val="9"/>
        <rFont val="宋体"/>
        <family val="0"/>
      </rPr>
      <t>高</t>
    </r>
    <r>
      <rPr>
        <sz val="9"/>
        <rFont val="Times New Roman"/>
        <family val="1"/>
      </rPr>
      <t xml:space="preserve"> 3</t>
    </r>
    <r>
      <rPr>
        <sz val="9"/>
        <rFont val="宋体"/>
        <family val="0"/>
      </rPr>
      <t>件</t>
    </r>
    <r>
      <rPr>
        <sz val="9"/>
        <rFont val="Times New Roman"/>
        <family val="1"/>
      </rPr>
      <t>/</t>
    </r>
    <r>
      <rPr>
        <sz val="9"/>
        <rFont val="宋体"/>
        <family val="0"/>
      </rPr>
      <t>套</t>
    </r>
  </si>
  <si>
    <r>
      <rPr>
        <sz val="9"/>
        <rFont val="宋体"/>
        <family val="0"/>
      </rPr>
      <t>高低高电视柜</t>
    </r>
    <r>
      <rPr>
        <sz val="9"/>
        <rFont val="Times New Roman"/>
        <family val="1"/>
      </rPr>
      <t xml:space="preserve">  </t>
    </r>
    <r>
      <rPr>
        <sz val="9"/>
        <rFont val="宋体"/>
        <family val="0"/>
      </rPr>
      <t>低</t>
    </r>
    <r>
      <rPr>
        <sz val="9"/>
        <rFont val="Times New Roman"/>
        <family val="1"/>
      </rPr>
      <t xml:space="preserve"> 3</t>
    </r>
    <r>
      <rPr>
        <sz val="9"/>
        <rFont val="宋体"/>
        <family val="0"/>
      </rPr>
      <t>件</t>
    </r>
    <r>
      <rPr>
        <sz val="9"/>
        <rFont val="Times New Roman"/>
        <family val="1"/>
      </rPr>
      <t>/</t>
    </r>
    <r>
      <rPr>
        <sz val="9"/>
        <rFont val="宋体"/>
        <family val="0"/>
      </rPr>
      <t>套</t>
    </r>
  </si>
  <si>
    <r>
      <rPr>
        <sz val="9"/>
        <rFont val="宋体"/>
        <family val="0"/>
      </rPr>
      <t>贵妃椅</t>
    </r>
  </si>
  <si>
    <r>
      <rPr>
        <sz val="9"/>
        <rFont val="宋体"/>
        <family val="0"/>
      </rPr>
      <t>棋桌</t>
    </r>
  </si>
  <si>
    <r>
      <rPr>
        <sz val="9"/>
        <rFont val="宋体"/>
        <family val="0"/>
      </rPr>
      <t>新款方茶几木面</t>
    </r>
  </si>
  <si>
    <r>
      <rPr>
        <sz val="9"/>
        <rFont val="宋体"/>
        <family val="0"/>
      </rPr>
      <t>新款角几木面</t>
    </r>
  </si>
  <si>
    <r>
      <rPr>
        <sz val="9"/>
        <rFont val="宋体"/>
        <family val="0"/>
      </rPr>
      <t>新款单人沙发配坐垫</t>
    </r>
  </si>
  <si>
    <r>
      <rPr>
        <sz val="9"/>
        <rFont val="宋体"/>
        <family val="0"/>
      </rPr>
      <t>螭纹顶箱衣柜（三门）</t>
    </r>
  </si>
  <si>
    <r>
      <rPr>
        <sz val="9"/>
        <rFont val="宋体"/>
        <family val="0"/>
      </rPr>
      <t>弯腿大茶几木面</t>
    </r>
  </si>
  <si>
    <r>
      <rPr>
        <sz val="9"/>
        <rFont val="宋体"/>
        <family val="0"/>
      </rPr>
      <t>明韵字台</t>
    </r>
    <r>
      <rPr>
        <sz val="9"/>
        <rFont val="Times New Roman"/>
        <family val="1"/>
      </rPr>
      <t>2.6</t>
    </r>
    <r>
      <rPr>
        <sz val="9"/>
        <rFont val="宋体"/>
        <family val="0"/>
      </rPr>
      <t>米</t>
    </r>
  </si>
  <si>
    <r>
      <rPr>
        <sz val="9"/>
        <rFont val="宋体"/>
        <family val="0"/>
      </rPr>
      <t>单门衣柜</t>
    </r>
  </si>
  <si>
    <r>
      <rPr>
        <sz val="9"/>
        <rFont val="宋体"/>
        <family val="0"/>
      </rPr>
      <t>素颜餐台</t>
    </r>
    <r>
      <rPr>
        <sz val="9"/>
        <rFont val="Times New Roman"/>
        <family val="1"/>
      </rPr>
      <t>1.8</t>
    </r>
    <r>
      <rPr>
        <sz val="9"/>
        <rFont val="宋体"/>
        <family val="0"/>
      </rPr>
      <t>米</t>
    </r>
  </si>
  <si>
    <r>
      <rPr>
        <sz val="9"/>
        <rFont val="宋体"/>
        <family val="0"/>
      </rPr>
      <t>明韵书架顶箱</t>
    </r>
  </si>
  <si>
    <r>
      <rPr>
        <sz val="9"/>
        <rFont val="宋体"/>
        <family val="0"/>
      </rPr>
      <t>榆木</t>
    </r>
    <r>
      <rPr>
        <sz val="9"/>
        <rFont val="Times New Roman"/>
        <family val="1"/>
      </rPr>
      <t xml:space="preserve"> </t>
    </r>
    <r>
      <rPr>
        <sz val="9"/>
        <rFont val="宋体"/>
        <family val="0"/>
      </rPr>
      <t>柜子（提手仕）北楼</t>
    </r>
  </si>
  <si>
    <r>
      <rPr>
        <sz val="9"/>
        <rFont val="宋体"/>
        <family val="0"/>
      </rPr>
      <t>悠然单人沙发</t>
    </r>
  </si>
  <si>
    <r>
      <rPr>
        <sz val="9"/>
        <rFont val="宋体"/>
        <family val="0"/>
      </rPr>
      <t>玄关</t>
    </r>
  </si>
  <si>
    <r>
      <rPr>
        <sz val="9"/>
        <rFont val="宋体"/>
        <family val="0"/>
      </rPr>
      <t>弯腿角几木面</t>
    </r>
  </si>
  <si>
    <r>
      <rPr>
        <sz val="9"/>
        <rFont val="宋体"/>
        <family val="0"/>
      </rPr>
      <t>大条按</t>
    </r>
  </si>
  <si>
    <r>
      <rPr>
        <sz val="9"/>
        <rFont val="宋体"/>
        <family val="0"/>
      </rPr>
      <t>妙高</t>
    </r>
    <r>
      <rPr>
        <sz val="9"/>
        <rFont val="Times New Roman"/>
        <family val="1"/>
      </rPr>
      <t xml:space="preserve">20 </t>
    </r>
    <r>
      <rPr>
        <sz val="9"/>
        <rFont val="宋体"/>
        <family val="0"/>
      </rPr>
      <t>龛</t>
    </r>
  </si>
  <si>
    <r>
      <rPr>
        <sz val="9"/>
        <rFont val="宋体"/>
        <family val="0"/>
      </rPr>
      <t>妙高</t>
    </r>
    <r>
      <rPr>
        <sz val="9"/>
        <rFont val="Times New Roman"/>
        <family val="1"/>
      </rPr>
      <t xml:space="preserve">20 </t>
    </r>
    <r>
      <rPr>
        <sz val="9"/>
        <rFont val="宋体"/>
        <family val="0"/>
      </rPr>
      <t>台</t>
    </r>
  </si>
  <si>
    <r>
      <rPr>
        <sz val="9"/>
        <rFont val="宋体"/>
        <family val="0"/>
      </rPr>
      <t>妙高</t>
    </r>
    <r>
      <rPr>
        <sz val="9"/>
        <rFont val="Times New Roman"/>
        <family val="1"/>
      </rPr>
      <t xml:space="preserve">18 </t>
    </r>
    <r>
      <rPr>
        <sz val="9"/>
        <rFont val="宋体"/>
        <family val="0"/>
      </rPr>
      <t>龛</t>
    </r>
  </si>
  <si>
    <r>
      <rPr>
        <sz val="9"/>
        <rFont val="宋体"/>
        <family val="0"/>
      </rPr>
      <t>妙高</t>
    </r>
    <r>
      <rPr>
        <sz val="9"/>
        <rFont val="Times New Roman"/>
        <family val="1"/>
      </rPr>
      <t xml:space="preserve">18 </t>
    </r>
    <r>
      <rPr>
        <sz val="9"/>
        <rFont val="宋体"/>
        <family val="0"/>
      </rPr>
      <t>台</t>
    </r>
  </si>
  <si>
    <r>
      <rPr>
        <sz val="9"/>
        <rFont val="宋体"/>
        <family val="0"/>
      </rPr>
      <t>妙高</t>
    </r>
    <r>
      <rPr>
        <sz val="9"/>
        <rFont val="Times New Roman"/>
        <family val="1"/>
      </rPr>
      <t xml:space="preserve">16 </t>
    </r>
    <r>
      <rPr>
        <sz val="9"/>
        <rFont val="宋体"/>
        <family val="0"/>
      </rPr>
      <t>龛</t>
    </r>
  </si>
  <si>
    <r>
      <rPr>
        <sz val="9"/>
        <rFont val="宋体"/>
        <family val="0"/>
      </rPr>
      <t>妙高</t>
    </r>
    <r>
      <rPr>
        <sz val="9"/>
        <rFont val="Times New Roman"/>
        <family val="1"/>
      </rPr>
      <t xml:space="preserve">16 </t>
    </r>
    <r>
      <rPr>
        <sz val="9"/>
        <rFont val="宋体"/>
        <family val="0"/>
      </rPr>
      <t>台</t>
    </r>
  </si>
  <si>
    <r>
      <rPr>
        <sz val="9"/>
        <rFont val="宋体"/>
        <family val="0"/>
      </rPr>
      <t>妙高</t>
    </r>
    <r>
      <rPr>
        <sz val="9"/>
        <rFont val="Times New Roman"/>
        <family val="1"/>
      </rPr>
      <t xml:space="preserve">14 </t>
    </r>
    <r>
      <rPr>
        <sz val="9"/>
        <rFont val="宋体"/>
        <family val="0"/>
      </rPr>
      <t>龛</t>
    </r>
  </si>
  <si>
    <r>
      <rPr>
        <sz val="9"/>
        <rFont val="宋体"/>
        <family val="0"/>
      </rPr>
      <t>妙高</t>
    </r>
    <r>
      <rPr>
        <sz val="9"/>
        <rFont val="Times New Roman"/>
        <family val="1"/>
      </rPr>
      <t xml:space="preserve">14 </t>
    </r>
    <r>
      <rPr>
        <sz val="9"/>
        <rFont val="宋体"/>
        <family val="0"/>
      </rPr>
      <t>台</t>
    </r>
  </si>
  <si>
    <r>
      <rPr>
        <sz val="9"/>
        <rFont val="宋体"/>
        <family val="0"/>
      </rPr>
      <t>圣缘</t>
    </r>
    <r>
      <rPr>
        <sz val="9"/>
        <rFont val="Times New Roman"/>
        <family val="1"/>
      </rPr>
      <t xml:space="preserve">43-18 </t>
    </r>
    <r>
      <rPr>
        <sz val="9"/>
        <rFont val="宋体"/>
        <family val="0"/>
      </rPr>
      <t>上</t>
    </r>
  </si>
  <si>
    <r>
      <rPr>
        <sz val="9"/>
        <rFont val="宋体"/>
        <family val="0"/>
      </rPr>
      <t>圣缘</t>
    </r>
    <r>
      <rPr>
        <sz val="9"/>
        <rFont val="Times New Roman"/>
        <family val="1"/>
      </rPr>
      <t xml:space="preserve">43-18 </t>
    </r>
    <r>
      <rPr>
        <sz val="9"/>
        <rFont val="宋体"/>
        <family val="0"/>
      </rPr>
      <t>下</t>
    </r>
  </si>
  <si>
    <r>
      <rPr>
        <sz val="9"/>
        <rFont val="宋体"/>
        <family val="0"/>
      </rPr>
      <t>妙德</t>
    </r>
    <r>
      <rPr>
        <sz val="9"/>
        <rFont val="Times New Roman"/>
        <family val="1"/>
      </rPr>
      <t>22</t>
    </r>
    <r>
      <rPr>
        <sz val="9"/>
        <rFont val="宋体"/>
        <family val="0"/>
      </rPr>
      <t>号</t>
    </r>
    <r>
      <rPr>
        <sz val="9"/>
        <rFont val="Times New Roman"/>
        <family val="1"/>
      </rPr>
      <t xml:space="preserve"> </t>
    </r>
    <r>
      <rPr>
        <sz val="9"/>
        <rFont val="宋体"/>
        <family val="0"/>
      </rPr>
      <t>龛上</t>
    </r>
  </si>
  <si>
    <r>
      <rPr>
        <sz val="9"/>
        <rFont val="宋体"/>
        <family val="0"/>
      </rPr>
      <t>妙德</t>
    </r>
    <r>
      <rPr>
        <sz val="9"/>
        <rFont val="Times New Roman"/>
        <family val="1"/>
      </rPr>
      <t>22</t>
    </r>
    <r>
      <rPr>
        <sz val="9"/>
        <rFont val="宋体"/>
        <family val="0"/>
      </rPr>
      <t>号</t>
    </r>
    <r>
      <rPr>
        <sz val="9"/>
        <rFont val="Times New Roman"/>
        <family val="1"/>
      </rPr>
      <t xml:space="preserve"> </t>
    </r>
    <r>
      <rPr>
        <sz val="9"/>
        <rFont val="宋体"/>
        <family val="0"/>
      </rPr>
      <t>龛下</t>
    </r>
  </si>
  <si>
    <r>
      <rPr>
        <sz val="9"/>
        <rFont val="宋体"/>
        <family val="0"/>
      </rPr>
      <t>妙普</t>
    </r>
    <r>
      <rPr>
        <sz val="9"/>
        <rFont val="Times New Roman"/>
        <family val="1"/>
      </rPr>
      <t>29</t>
    </r>
  </si>
  <si>
    <r>
      <rPr>
        <sz val="9"/>
        <rFont val="宋体"/>
        <family val="0"/>
      </rPr>
      <t>佛香</t>
    </r>
    <r>
      <rPr>
        <sz val="9"/>
        <rFont val="Times New Roman"/>
        <family val="1"/>
      </rPr>
      <t>54</t>
    </r>
    <r>
      <rPr>
        <sz val="9"/>
        <rFont val="宋体"/>
        <family val="0"/>
      </rPr>
      <t>下</t>
    </r>
  </si>
  <si>
    <r>
      <rPr>
        <sz val="9"/>
        <rFont val="宋体"/>
        <family val="0"/>
      </rPr>
      <t>佛香</t>
    </r>
    <r>
      <rPr>
        <sz val="9"/>
        <rFont val="Times New Roman"/>
        <family val="1"/>
      </rPr>
      <t>54</t>
    </r>
    <r>
      <rPr>
        <sz val="9"/>
        <rFont val="宋体"/>
        <family val="0"/>
      </rPr>
      <t>上</t>
    </r>
  </si>
  <si>
    <r>
      <rPr>
        <sz val="9"/>
        <rFont val="宋体"/>
        <family val="0"/>
      </rPr>
      <t>佛香</t>
    </r>
    <r>
      <rPr>
        <sz val="9"/>
        <rFont val="Times New Roman"/>
        <family val="1"/>
      </rPr>
      <t>54</t>
    </r>
    <r>
      <rPr>
        <sz val="9"/>
        <rFont val="宋体"/>
        <family val="0"/>
      </rPr>
      <t>中</t>
    </r>
  </si>
  <si>
    <r>
      <rPr>
        <sz val="9"/>
        <rFont val="宋体"/>
        <family val="0"/>
      </rPr>
      <t>佛香</t>
    </r>
    <r>
      <rPr>
        <sz val="9"/>
        <rFont val="Times New Roman"/>
        <family val="1"/>
      </rPr>
      <t>56</t>
    </r>
    <r>
      <rPr>
        <sz val="9"/>
        <rFont val="宋体"/>
        <family val="0"/>
      </rPr>
      <t>上</t>
    </r>
  </si>
  <si>
    <r>
      <rPr>
        <sz val="9"/>
        <rFont val="宋体"/>
        <family val="0"/>
      </rPr>
      <t>佛香</t>
    </r>
    <r>
      <rPr>
        <sz val="9"/>
        <rFont val="Times New Roman"/>
        <family val="1"/>
      </rPr>
      <t>56</t>
    </r>
    <r>
      <rPr>
        <sz val="9"/>
        <rFont val="宋体"/>
        <family val="0"/>
      </rPr>
      <t>中</t>
    </r>
  </si>
  <si>
    <r>
      <rPr>
        <sz val="9"/>
        <rFont val="宋体"/>
        <family val="0"/>
      </rPr>
      <t>佛香</t>
    </r>
    <r>
      <rPr>
        <sz val="9"/>
        <rFont val="Times New Roman"/>
        <family val="1"/>
      </rPr>
      <t>56</t>
    </r>
    <r>
      <rPr>
        <sz val="9"/>
        <rFont val="宋体"/>
        <family val="0"/>
      </rPr>
      <t>下</t>
    </r>
  </si>
  <si>
    <r>
      <rPr>
        <sz val="9"/>
        <rFont val="宋体"/>
        <family val="0"/>
      </rPr>
      <t>鸿福</t>
    </r>
    <r>
      <rPr>
        <sz val="9"/>
        <rFont val="Times New Roman"/>
        <family val="1"/>
      </rPr>
      <t>58-25</t>
    </r>
    <r>
      <rPr>
        <sz val="9"/>
        <rFont val="宋体"/>
        <family val="0"/>
      </rPr>
      <t>上</t>
    </r>
  </si>
  <si>
    <r>
      <rPr>
        <sz val="9"/>
        <rFont val="宋体"/>
        <family val="0"/>
      </rPr>
      <t>鸿福</t>
    </r>
    <r>
      <rPr>
        <sz val="9"/>
        <rFont val="Times New Roman"/>
        <family val="1"/>
      </rPr>
      <t>58-25</t>
    </r>
    <r>
      <rPr>
        <sz val="9"/>
        <rFont val="宋体"/>
        <family val="0"/>
      </rPr>
      <t>下</t>
    </r>
  </si>
  <si>
    <r>
      <rPr>
        <sz val="9"/>
        <rFont val="宋体"/>
        <family val="0"/>
      </rPr>
      <t>普贤</t>
    </r>
    <r>
      <rPr>
        <sz val="9"/>
        <rFont val="Times New Roman"/>
        <family val="1"/>
      </rPr>
      <t>28.29</t>
    </r>
  </si>
  <si>
    <r>
      <rPr>
        <sz val="9"/>
        <rFont val="宋体"/>
        <family val="0"/>
      </rPr>
      <t>永康</t>
    </r>
    <r>
      <rPr>
        <sz val="9"/>
        <rFont val="Times New Roman"/>
        <family val="1"/>
      </rPr>
      <t xml:space="preserve"> 57-22 </t>
    </r>
    <r>
      <rPr>
        <sz val="9"/>
        <rFont val="宋体"/>
        <family val="0"/>
      </rPr>
      <t>上</t>
    </r>
  </si>
  <si>
    <r>
      <rPr>
        <sz val="9"/>
        <rFont val="宋体"/>
        <family val="0"/>
      </rPr>
      <t>永康</t>
    </r>
    <r>
      <rPr>
        <sz val="9"/>
        <rFont val="Times New Roman"/>
        <family val="1"/>
      </rPr>
      <t xml:space="preserve"> 57-22 </t>
    </r>
    <r>
      <rPr>
        <sz val="9"/>
        <rFont val="宋体"/>
        <family val="0"/>
      </rPr>
      <t>中</t>
    </r>
  </si>
  <si>
    <r>
      <rPr>
        <sz val="9"/>
        <rFont val="宋体"/>
        <family val="0"/>
      </rPr>
      <t>永康</t>
    </r>
    <r>
      <rPr>
        <sz val="9"/>
        <rFont val="Times New Roman"/>
        <family val="1"/>
      </rPr>
      <t xml:space="preserve"> 57-22</t>
    </r>
    <r>
      <rPr>
        <sz val="9"/>
        <rFont val="宋体"/>
        <family val="0"/>
      </rPr>
      <t>下</t>
    </r>
  </si>
  <si>
    <r>
      <rPr>
        <sz val="9"/>
        <rFont val="宋体"/>
        <family val="0"/>
      </rPr>
      <t>如意</t>
    </r>
    <r>
      <rPr>
        <sz val="9"/>
        <rFont val="Times New Roman"/>
        <family val="1"/>
      </rPr>
      <t>57-30</t>
    </r>
    <r>
      <rPr>
        <sz val="9"/>
        <rFont val="宋体"/>
        <family val="0"/>
      </rPr>
      <t>上</t>
    </r>
  </si>
  <si>
    <r>
      <rPr>
        <sz val="9"/>
        <rFont val="宋体"/>
        <family val="0"/>
      </rPr>
      <t>如意</t>
    </r>
    <r>
      <rPr>
        <sz val="9"/>
        <rFont val="Times New Roman"/>
        <family val="1"/>
      </rPr>
      <t>57-30</t>
    </r>
    <r>
      <rPr>
        <sz val="9"/>
        <rFont val="宋体"/>
        <family val="0"/>
      </rPr>
      <t>下</t>
    </r>
  </si>
  <si>
    <r>
      <rPr>
        <sz val="9"/>
        <rFont val="宋体"/>
        <family val="0"/>
      </rPr>
      <t>观音阁</t>
    </r>
  </si>
  <si>
    <r>
      <t>1.5</t>
    </r>
    <r>
      <rPr>
        <sz val="9"/>
        <rFont val="宋体"/>
        <family val="0"/>
      </rPr>
      <t>米方格雕花床尾</t>
    </r>
  </si>
  <si>
    <r>
      <rPr>
        <sz val="9"/>
        <rFont val="宋体"/>
        <family val="0"/>
      </rPr>
      <t>卷书单人沙发（红木）</t>
    </r>
  </si>
  <si>
    <r>
      <rPr>
        <sz val="9"/>
        <rFont val="宋体"/>
        <family val="0"/>
      </rPr>
      <t>东走廊衣柜</t>
    </r>
    <r>
      <rPr>
        <sz val="9"/>
        <rFont val="Times New Roman"/>
        <family val="1"/>
      </rPr>
      <t>(</t>
    </r>
    <r>
      <rPr>
        <sz val="9"/>
        <rFont val="宋体"/>
        <family val="0"/>
      </rPr>
      <t>上下）</t>
    </r>
  </si>
  <si>
    <r>
      <rPr>
        <sz val="9"/>
        <rFont val="宋体"/>
        <family val="0"/>
      </rPr>
      <t>床尾二抽</t>
    </r>
  </si>
  <si>
    <r>
      <rPr>
        <sz val="9"/>
        <rFont val="宋体"/>
        <family val="0"/>
      </rPr>
      <t>纯明沙发柜</t>
    </r>
  </si>
  <si>
    <r>
      <t>90</t>
    </r>
    <r>
      <rPr>
        <sz val="9"/>
        <rFont val="宋体"/>
        <family val="0"/>
      </rPr>
      <t>脚踏</t>
    </r>
  </si>
  <si>
    <r>
      <t>1.03</t>
    </r>
    <r>
      <rPr>
        <sz val="9"/>
        <rFont val="宋体"/>
        <family val="0"/>
      </rPr>
      <t>脚踏</t>
    </r>
  </si>
  <si>
    <r>
      <t>1.25</t>
    </r>
    <r>
      <rPr>
        <sz val="9"/>
        <rFont val="宋体"/>
        <family val="0"/>
      </rPr>
      <t>脚踏</t>
    </r>
  </si>
  <si>
    <r>
      <t>84</t>
    </r>
    <r>
      <rPr>
        <sz val="9"/>
        <rFont val="宋体"/>
        <family val="0"/>
      </rPr>
      <t>脚踏</t>
    </r>
  </si>
  <si>
    <r>
      <rPr>
        <sz val="9"/>
        <rFont val="宋体"/>
        <family val="0"/>
      </rPr>
      <t>黄木床头柜</t>
    </r>
  </si>
  <si>
    <r>
      <t>1.5</t>
    </r>
    <r>
      <rPr>
        <sz val="9"/>
        <rFont val="宋体"/>
        <family val="0"/>
      </rPr>
      <t>米写字台</t>
    </r>
  </si>
  <si>
    <r>
      <rPr>
        <sz val="9"/>
        <rFont val="宋体"/>
        <family val="0"/>
      </rPr>
      <t>红木官帽椅</t>
    </r>
  </si>
  <si>
    <r>
      <rPr>
        <sz val="9"/>
        <rFont val="宋体"/>
        <family val="0"/>
      </rPr>
      <t>原木五斗柜</t>
    </r>
  </si>
  <si>
    <r>
      <rPr>
        <sz val="9"/>
        <rFont val="宋体"/>
        <family val="0"/>
      </rPr>
      <t>原木茶几</t>
    </r>
  </si>
  <si>
    <r>
      <rPr>
        <sz val="9"/>
        <rFont val="宋体"/>
        <family val="0"/>
      </rPr>
      <t>原木无顶衣柜</t>
    </r>
  </si>
  <si>
    <r>
      <rPr>
        <sz val="9"/>
        <rFont val="宋体"/>
        <family val="0"/>
      </rPr>
      <t>衣柜上柜</t>
    </r>
  </si>
  <si>
    <r>
      <t>1.8</t>
    </r>
    <r>
      <rPr>
        <sz val="9"/>
        <rFont val="宋体"/>
        <family val="0"/>
      </rPr>
      <t>米大床（散）</t>
    </r>
  </si>
  <si>
    <r>
      <rPr>
        <sz val="9"/>
        <rFont val="宋体"/>
        <family val="0"/>
      </rPr>
      <t>方椅</t>
    </r>
  </si>
  <si>
    <r>
      <rPr>
        <sz val="9"/>
        <rFont val="宋体"/>
        <family val="0"/>
      </rPr>
      <t>衣柜顶</t>
    </r>
  </si>
  <si>
    <r>
      <rPr>
        <sz val="9"/>
        <rFont val="宋体"/>
        <family val="0"/>
      </rPr>
      <t>鱼缸</t>
    </r>
  </si>
  <si>
    <r>
      <rPr>
        <sz val="9"/>
        <rFont val="宋体"/>
        <family val="0"/>
      </rPr>
      <t>花纹床头柜</t>
    </r>
  </si>
  <si>
    <r>
      <rPr>
        <sz val="9"/>
        <rFont val="宋体"/>
        <family val="0"/>
      </rPr>
      <t>方茶几</t>
    </r>
  </si>
  <si>
    <r>
      <t>1.4m</t>
    </r>
    <r>
      <rPr>
        <sz val="9"/>
        <rFont val="宋体"/>
        <family val="0"/>
      </rPr>
      <t>写字台</t>
    </r>
  </si>
  <si>
    <r>
      <rPr>
        <sz val="9"/>
        <rFont val="宋体"/>
        <family val="0"/>
      </rPr>
      <t>尾濑</t>
    </r>
    <r>
      <rPr>
        <sz val="9"/>
        <rFont val="Times New Roman"/>
        <family val="1"/>
      </rPr>
      <t xml:space="preserve">56-20 </t>
    </r>
    <r>
      <rPr>
        <sz val="9"/>
        <rFont val="宋体"/>
        <family val="0"/>
      </rPr>
      <t>上</t>
    </r>
  </si>
  <si>
    <r>
      <rPr>
        <sz val="9"/>
        <rFont val="宋体"/>
        <family val="0"/>
      </rPr>
      <t>尾濑</t>
    </r>
    <r>
      <rPr>
        <sz val="9"/>
        <rFont val="Times New Roman"/>
        <family val="1"/>
      </rPr>
      <t xml:space="preserve">56-20 </t>
    </r>
    <r>
      <rPr>
        <sz val="9"/>
        <rFont val="宋体"/>
        <family val="0"/>
      </rPr>
      <t>下</t>
    </r>
  </si>
  <si>
    <r>
      <rPr>
        <sz val="9"/>
        <rFont val="宋体"/>
        <family val="0"/>
      </rPr>
      <t>秋月</t>
    </r>
    <r>
      <rPr>
        <sz val="9"/>
        <rFont val="Times New Roman"/>
        <family val="1"/>
      </rPr>
      <t xml:space="preserve">56-20 </t>
    </r>
    <r>
      <rPr>
        <sz val="9"/>
        <rFont val="宋体"/>
        <family val="0"/>
      </rPr>
      <t>上</t>
    </r>
  </si>
  <si>
    <r>
      <rPr>
        <sz val="9"/>
        <rFont val="宋体"/>
        <family val="0"/>
      </rPr>
      <t>秋月</t>
    </r>
    <r>
      <rPr>
        <sz val="9"/>
        <rFont val="Times New Roman"/>
        <family val="1"/>
      </rPr>
      <t xml:space="preserve">56-20 </t>
    </r>
    <r>
      <rPr>
        <sz val="9"/>
        <rFont val="宋体"/>
        <family val="0"/>
      </rPr>
      <t>下</t>
    </r>
  </si>
  <si>
    <r>
      <rPr>
        <sz val="9"/>
        <rFont val="宋体"/>
        <family val="0"/>
      </rPr>
      <t>天翔</t>
    </r>
    <r>
      <rPr>
        <sz val="9"/>
        <rFont val="Times New Roman"/>
        <family val="1"/>
      </rPr>
      <t>57-25</t>
    </r>
  </si>
  <si>
    <r>
      <rPr>
        <sz val="9"/>
        <rFont val="宋体"/>
        <family val="0"/>
      </rPr>
      <t>高雄</t>
    </r>
    <r>
      <rPr>
        <sz val="9"/>
        <rFont val="Times New Roman"/>
        <family val="1"/>
      </rPr>
      <t>45-16</t>
    </r>
  </si>
  <si>
    <r>
      <rPr>
        <sz val="9"/>
        <rFont val="宋体"/>
        <family val="0"/>
      </rPr>
      <t>冠</t>
    </r>
    <r>
      <rPr>
        <sz val="9"/>
        <rFont val="Times New Roman"/>
        <family val="1"/>
      </rPr>
      <t>53-18</t>
    </r>
  </si>
  <si>
    <r>
      <rPr>
        <sz val="9"/>
        <rFont val="宋体"/>
        <family val="0"/>
      </rPr>
      <t>隔丸</t>
    </r>
    <r>
      <rPr>
        <sz val="9"/>
        <rFont val="Times New Roman"/>
        <family val="1"/>
      </rPr>
      <t>57-21</t>
    </r>
  </si>
  <si>
    <r>
      <rPr>
        <sz val="9"/>
        <rFont val="宋体"/>
        <family val="0"/>
      </rPr>
      <t>名古屋</t>
    </r>
    <r>
      <rPr>
        <sz val="9"/>
        <rFont val="Times New Roman"/>
        <family val="1"/>
      </rPr>
      <t>56-20</t>
    </r>
  </si>
  <si>
    <r>
      <rPr>
        <sz val="9"/>
        <rFont val="宋体"/>
        <family val="0"/>
      </rPr>
      <t>万年青</t>
    </r>
    <r>
      <rPr>
        <sz val="9"/>
        <rFont val="Times New Roman"/>
        <family val="1"/>
      </rPr>
      <t>53-18</t>
    </r>
  </si>
  <si>
    <r>
      <rPr>
        <sz val="9"/>
        <rFont val="宋体"/>
        <family val="0"/>
      </rPr>
      <t>雅</t>
    </r>
    <r>
      <rPr>
        <sz val="9"/>
        <rFont val="Times New Roman"/>
        <family val="1"/>
      </rPr>
      <t>53-18</t>
    </r>
  </si>
  <si>
    <r>
      <rPr>
        <sz val="9"/>
        <rFont val="宋体"/>
        <family val="0"/>
      </rPr>
      <t>伊吹</t>
    </r>
    <r>
      <rPr>
        <sz val="9"/>
        <rFont val="Times New Roman"/>
        <family val="1"/>
      </rPr>
      <t>52-18</t>
    </r>
  </si>
  <si>
    <r>
      <rPr>
        <sz val="9"/>
        <rFont val="宋体"/>
        <family val="0"/>
      </rPr>
      <t>三凤</t>
    </r>
    <r>
      <rPr>
        <sz val="9"/>
        <rFont val="Times New Roman"/>
        <family val="1"/>
      </rPr>
      <t>48-16</t>
    </r>
  </si>
  <si>
    <r>
      <rPr>
        <sz val="9"/>
        <rFont val="宋体"/>
        <family val="0"/>
      </rPr>
      <t>英</t>
    </r>
    <r>
      <rPr>
        <sz val="9"/>
        <rFont val="Times New Roman"/>
        <family val="1"/>
      </rPr>
      <t>50-18</t>
    </r>
  </si>
  <si>
    <r>
      <rPr>
        <sz val="9"/>
        <rFont val="宋体"/>
        <family val="0"/>
      </rPr>
      <t>香蘭</t>
    </r>
    <r>
      <rPr>
        <sz val="9"/>
        <rFont val="Times New Roman"/>
        <family val="1"/>
      </rPr>
      <t>57-21</t>
    </r>
  </si>
  <si>
    <r>
      <rPr>
        <sz val="9"/>
        <rFont val="宋体"/>
        <family val="0"/>
      </rPr>
      <t>大阪</t>
    </r>
    <r>
      <rPr>
        <sz val="9"/>
        <rFont val="Times New Roman"/>
        <family val="1"/>
      </rPr>
      <t>47-16</t>
    </r>
  </si>
  <si>
    <r>
      <rPr>
        <sz val="9"/>
        <rFont val="宋体"/>
        <family val="0"/>
      </rPr>
      <t>竹</t>
    </r>
  </si>
  <si>
    <r>
      <rPr>
        <sz val="9"/>
        <rFont val="宋体"/>
        <family val="0"/>
      </rPr>
      <t>新时代</t>
    </r>
    <r>
      <rPr>
        <sz val="9"/>
        <rFont val="Times New Roman"/>
        <family val="1"/>
      </rPr>
      <t>56-20</t>
    </r>
  </si>
  <si>
    <r>
      <rPr>
        <sz val="9"/>
        <rFont val="宋体"/>
        <family val="0"/>
      </rPr>
      <t>菩提</t>
    </r>
    <r>
      <rPr>
        <sz val="9"/>
        <rFont val="Times New Roman"/>
        <family val="1"/>
      </rPr>
      <t>56-20</t>
    </r>
  </si>
  <si>
    <r>
      <rPr>
        <sz val="9"/>
        <rFont val="宋体"/>
        <family val="0"/>
      </rPr>
      <t>一套（上中下）</t>
    </r>
  </si>
  <si>
    <r>
      <rPr>
        <sz val="9"/>
        <rFont val="宋体"/>
        <family val="0"/>
      </rPr>
      <t>立山</t>
    </r>
    <r>
      <rPr>
        <sz val="9"/>
        <rFont val="Times New Roman"/>
        <family val="1"/>
      </rPr>
      <t>57-20</t>
    </r>
  </si>
  <si>
    <r>
      <rPr>
        <sz val="9"/>
        <rFont val="宋体"/>
        <family val="0"/>
      </rPr>
      <t>佛龛</t>
    </r>
  </si>
  <si>
    <r>
      <rPr>
        <sz val="9"/>
        <rFont val="宋体"/>
        <family val="0"/>
      </rPr>
      <t>新时代</t>
    </r>
    <r>
      <rPr>
        <sz val="9"/>
        <rFont val="Times New Roman"/>
        <family val="1"/>
      </rPr>
      <t>43-18</t>
    </r>
  </si>
  <si>
    <r>
      <rPr>
        <sz val="9"/>
        <rFont val="宋体"/>
        <family val="0"/>
      </rPr>
      <t>小供台</t>
    </r>
  </si>
  <si>
    <r>
      <rPr>
        <sz val="9"/>
        <rFont val="宋体"/>
        <family val="0"/>
      </rPr>
      <t>长条凳（席）</t>
    </r>
  </si>
  <si>
    <t>1.8m</t>
  </si>
  <si>
    <t>1.45m</t>
  </si>
  <si>
    <t>1.1m</t>
  </si>
  <si>
    <t>0.9m</t>
  </si>
  <si>
    <t>0.7m</t>
  </si>
  <si>
    <r>
      <rPr>
        <sz val="9"/>
        <rFont val="宋体"/>
        <family val="0"/>
      </rPr>
      <t>红木</t>
    </r>
  </si>
  <si>
    <r>
      <rPr>
        <sz val="9"/>
        <rFont val="宋体"/>
        <family val="0"/>
      </rPr>
      <t>榆木</t>
    </r>
  </si>
  <si>
    <r>
      <rPr>
        <sz val="9"/>
        <rFont val="宋体"/>
        <family val="0"/>
      </rPr>
      <t>件</t>
    </r>
  </si>
  <si>
    <r>
      <rPr>
        <sz val="9"/>
        <rFont val="宋体"/>
        <family val="0"/>
      </rPr>
      <t>套</t>
    </r>
  </si>
  <si>
    <r>
      <rPr>
        <sz val="9"/>
        <rFont val="宋体"/>
        <family val="0"/>
      </rPr>
      <t>组</t>
    </r>
  </si>
  <si>
    <t>少五金</t>
  </si>
  <si>
    <t>无玻璃</t>
  </si>
  <si>
    <r>
      <t>5</t>
    </r>
    <r>
      <rPr>
        <sz val="9"/>
        <rFont val="宋体"/>
        <family val="0"/>
      </rPr>
      <t>个旧</t>
    </r>
  </si>
  <si>
    <r>
      <t>7</t>
    </r>
    <r>
      <rPr>
        <sz val="9"/>
        <rFont val="宋体"/>
        <family val="0"/>
      </rPr>
      <t>个组装，</t>
    </r>
    <r>
      <rPr>
        <sz val="9"/>
        <rFont val="Times New Roman"/>
        <family val="1"/>
      </rPr>
      <t>3</t>
    </r>
    <r>
      <rPr>
        <sz val="9"/>
        <rFont val="宋体"/>
        <family val="0"/>
      </rPr>
      <t>个未装</t>
    </r>
  </si>
  <si>
    <r>
      <t>4</t>
    </r>
    <r>
      <rPr>
        <sz val="9"/>
        <rFont val="宋体"/>
        <family val="0"/>
      </rPr>
      <t>个未组装</t>
    </r>
  </si>
  <si>
    <r>
      <t>1</t>
    </r>
    <r>
      <rPr>
        <sz val="9"/>
        <rFont val="宋体"/>
        <family val="0"/>
      </rPr>
      <t>个成品，其他未安装玻璃</t>
    </r>
  </si>
  <si>
    <r>
      <t>1.5</t>
    </r>
    <r>
      <rPr>
        <sz val="9"/>
        <rFont val="宋体"/>
        <family val="0"/>
      </rPr>
      <t>米回纹床头</t>
    </r>
  </si>
  <si>
    <r>
      <t>1.5</t>
    </r>
    <r>
      <rPr>
        <sz val="9"/>
        <rFont val="宋体"/>
        <family val="0"/>
      </rPr>
      <t>米回纹床尾</t>
    </r>
  </si>
  <si>
    <r>
      <rPr>
        <sz val="9"/>
        <rFont val="宋体"/>
        <family val="0"/>
      </rPr>
      <t>花鸟顶箱衣柜</t>
    </r>
    <r>
      <rPr>
        <sz val="9"/>
        <rFont val="Times New Roman"/>
        <family val="1"/>
      </rPr>
      <t xml:space="preserve"> </t>
    </r>
    <r>
      <rPr>
        <sz val="9"/>
        <rFont val="宋体"/>
        <family val="0"/>
      </rPr>
      <t>上</t>
    </r>
  </si>
  <si>
    <r>
      <rPr>
        <sz val="9"/>
        <rFont val="宋体"/>
        <family val="0"/>
      </rPr>
      <t>花鸟顶箱衣柜</t>
    </r>
    <r>
      <rPr>
        <sz val="9"/>
        <rFont val="Times New Roman"/>
        <family val="1"/>
      </rPr>
      <t xml:space="preserve"> </t>
    </r>
    <r>
      <rPr>
        <sz val="9"/>
        <rFont val="宋体"/>
        <family val="0"/>
      </rPr>
      <t>下</t>
    </r>
  </si>
  <si>
    <r>
      <rPr>
        <sz val="9"/>
        <rFont val="宋体"/>
        <family val="0"/>
      </rPr>
      <t>山水顶箱衣柜</t>
    </r>
    <r>
      <rPr>
        <sz val="9"/>
        <rFont val="Times New Roman"/>
        <family val="1"/>
      </rPr>
      <t xml:space="preserve"> </t>
    </r>
    <r>
      <rPr>
        <sz val="9"/>
        <rFont val="宋体"/>
        <family val="0"/>
      </rPr>
      <t>上</t>
    </r>
  </si>
  <si>
    <r>
      <rPr>
        <sz val="9"/>
        <rFont val="宋体"/>
        <family val="0"/>
      </rPr>
      <t>山水顶箱衣柜</t>
    </r>
    <r>
      <rPr>
        <sz val="9"/>
        <rFont val="Times New Roman"/>
        <family val="1"/>
      </rPr>
      <t xml:space="preserve"> </t>
    </r>
    <r>
      <rPr>
        <sz val="9"/>
        <rFont val="宋体"/>
        <family val="0"/>
      </rPr>
      <t>下</t>
    </r>
  </si>
  <si>
    <r>
      <rPr>
        <sz val="9"/>
        <rFont val="宋体"/>
        <family val="0"/>
      </rPr>
      <t>玻璃</t>
    </r>
    <r>
      <rPr>
        <sz val="9"/>
        <rFont val="Times New Roman"/>
        <family val="1"/>
      </rPr>
      <t>2#</t>
    </r>
  </si>
  <si>
    <r>
      <rPr>
        <sz val="9"/>
        <rFont val="宋体"/>
        <family val="0"/>
      </rPr>
      <t>镜子</t>
    </r>
    <r>
      <rPr>
        <sz val="9"/>
        <rFont val="Times New Roman"/>
        <family val="1"/>
      </rPr>
      <t>1#</t>
    </r>
  </si>
  <si>
    <r>
      <rPr>
        <sz val="9"/>
        <rFont val="宋体"/>
        <family val="0"/>
      </rPr>
      <t>玻璃</t>
    </r>
    <r>
      <rPr>
        <sz val="9"/>
        <rFont val="Times New Roman"/>
        <family val="1"/>
      </rPr>
      <t>3#</t>
    </r>
  </si>
  <si>
    <r>
      <rPr>
        <sz val="9"/>
        <rFont val="宋体"/>
        <family val="0"/>
      </rPr>
      <t>玻璃</t>
    </r>
    <r>
      <rPr>
        <sz val="9"/>
        <rFont val="Times New Roman"/>
        <family val="1"/>
      </rPr>
      <t>4#</t>
    </r>
  </si>
  <si>
    <r>
      <rPr>
        <sz val="9"/>
        <rFont val="宋体"/>
        <family val="0"/>
      </rPr>
      <t>镜子</t>
    </r>
    <r>
      <rPr>
        <sz val="9"/>
        <rFont val="Times New Roman"/>
        <family val="1"/>
      </rPr>
      <t>2#</t>
    </r>
  </si>
  <si>
    <r>
      <rPr>
        <sz val="9"/>
        <rFont val="宋体"/>
        <family val="0"/>
      </rPr>
      <t>镜子</t>
    </r>
    <r>
      <rPr>
        <sz val="9"/>
        <rFont val="Times New Roman"/>
        <family val="1"/>
      </rPr>
      <t>3#</t>
    </r>
  </si>
  <si>
    <r>
      <rPr>
        <sz val="9"/>
        <rFont val="宋体"/>
        <family val="0"/>
      </rPr>
      <t>玻璃</t>
    </r>
    <r>
      <rPr>
        <sz val="9"/>
        <rFont val="Times New Roman"/>
        <family val="1"/>
      </rPr>
      <t>5#</t>
    </r>
  </si>
  <si>
    <r>
      <rPr>
        <sz val="9"/>
        <rFont val="宋体"/>
        <family val="0"/>
      </rPr>
      <t>玻璃</t>
    </r>
    <r>
      <rPr>
        <sz val="9"/>
        <rFont val="Times New Roman"/>
        <family val="1"/>
      </rPr>
      <t>6#</t>
    </r>
  </si>
  <si>
    <r>
      <rPr>
        <sz val="9"/>
        <rFont val="宋体"/>
        <family val="0"/>
      </rPr>
      <t>玻璃</t>
    </r>
    <r>
      <rPr>
        <sz val="9"/>
        <rFont val="Times New Roman"/>
        <family val="1"/>
      </rPr>
      <t>7#</t>
    </r>
  </si>
  <si>
    <r>
      <rPr>
        <sz val="9"/>
        <rFont val="宋体"/>
        <family val="0"/>
      </rPr>
      <t>玻璃</t>
    </r>
    <r>
      <rPr>
        <sz val="9"/>
        <rFont val="Times New Roman"/>
        <family val="1"/>
      </rPr>
      <t>8#</t>
    </r>
  </si>
  <si>
    <r>
      <rPr>
        <sz val="9"/>
        <rFont val="宋体"/>
        <family val="0"/>
      </rPr>
      <t>玻璃</t>
    </r>
    <r>
      <rPr>
        <sz val="9"/>
        <rFont val="Times New Roman"/>
        <family val="1"/>
      </rPr>
      <t>9#</t>
    </r>
  </si>
  <si>
    <r>
      <rPr>
        <sz val="9"/>
        <rFont val="宋体"/>
        <family val="0"/>
      </rPr>
      <t>玻璃</t>
    </r>
    <r>
      <rPr>
        <sz val="9"/>
        <rFont val="Times New Roman"/>
        <family val="1"/>
      </rPr>
      <t>10#</t>
    </r>
  </si>
  <si>
    <r>
      <rPr>
        <sz val="9"/>
        <rFont val="宋体"/>
        <family val="0"/>
      </rPr>
      <t>玻璃</t>
    </r>
    <r>
      <rPr>
        <sz val="9"/>
        <rFont val="Times New Roman"/>
        <family val="1"/>
      </rPr>
      <t>11#</t>
    </r>
  </si>
  <si>
    <r>
      <rPr>
        <sz val="9"/>
        <rFont val="宋体"/>
        <family val="0"/>
      </rPr>
      <t>镜子</t>
    </r>
    <r>
      <rPr>
        <sz val="9"/>
        <rFont val="Times New Roman"/>
        <family val="1"/>
      </rPr>
      <t>4#</t>
    </r>
  </si>
  <si>
    <r>
      <rPr>
        <sz val="9"/>
        <rFont val="宋体"/>
        <family val="0"/>
      </rPr>
      <t>玻璃</t>
    </r>
    <r>
      <rPr>
        <sz val="9"/>
        <rFont val="Times New Roman"/>
        <family val="1"/>
      </rPr>
      <t>12#</t>
    </r>
  </si>
  <si>
    <r>
      <rPr>
        <sz val="9"/>
        <rFont val="宋体"/>
        <family val="0"/>
      </rPr>
      <t>镜子</t>
    </r>
    <r>
      <rPr>
        <sz val="9"/>
        <rFont val="Times New Roman"/>
        <family val="1"/>
      </rPr>
      <t>5#</t>
    </r>
  </si>
  <si>
    <r>
      <rPr>
        <sz val="9"/>
        <rFont val="宋体"/>
        <family val="0"/>
      </rPr>
      <t>镜子</t>
    </r>
    <r>
      <rPr>
        <sz val="9"/>
        <rFont val="Times New Roman"/>
        <family val="1"/>
      </rPr>
      <t>6#</t>
    </r>
  </si>
  <si>
    <r>
      <rPr>
        <sz val="9"/>
        <rFont val="宋体"/>
        <family val="0"/>
      </rPr>
      <t>镜子</t>
    </r>
    <r>
      <rPr>
        <sz val="9"/>
        <rFont val="Times New Roman"/>
        <family val="1"/>
      </rPr>
      <t>7#</t>
    </r>
  </si>
  <si>
    <r>
      <rPr>
        <sz val="9"/>
        <rFont val="宋体"/>
        <family val="0"/>
      </rPr>
      <t>镜子</t>
    </r>
    <r>
      <rPr>
        <sz val="9"/>
        <rFont val="Times New Roman"/>
        <family val="1"/>
      </rPr>
      <t>8#</t>
    </r>
  </si>
  <si>
    <r>
      <rPr>
        <sz val="9"/>
        <rFont val="宋体"/>
        <family val="0"/>
      </rPr>
      <t>玻璃</t>
    </r>
    <r>
      <rPr>
        <sz val="9"/>
        <rFont val="Times New Roman"/>
        <family val="1"/>
      </rPr>
      <t>13#</t>
    </r>
  </si>
  <si>
    <r>
      <rPr>
        <sz val="9"/>
        <rFont val="宋体"/>
        <family val="0"/>
      </rPr>
      <t>抽屉零件</t>
    </r>
  </si>
  <si>
    <r>
      <rPr>
        <sz val="9"/>
        <rFont val="宋体"/>
        <family val="0"/>
      </rPr>
      <t>雕花门扇</t>
    </r>
  </si>
  <si>
    <r>
      <rPr>
        <sz val="9"/>
        <rFont val="宋体"/>
        <family val="0"/>
      </rPr>
      <t>废柴板</t>
    </r>
  </si>
  <si>
    <r>
      <rPr>
        <sz val="9"/>
        <rFont val="宋体"/>
        <family val="0"/>
      </rPr>
      <t>配件板</t>
    </r>
  </si>
  <si>
    <r>
      <rPr>
        <sz val="9"/>
        <rFont val="宋体"/>
        <family val="0"/>
      </rPr>
      <t>包装物</t>
    </r>
  </si>
  <si>
    <r>
      <rPr>
        <sz val="9"/>
        <rFont val="宋体"/>
        <family val="0"/>
      </rPr>
      <t>床腿</t>
    </r>
  </si>
  <si>
    <r>
      <rPr>
        <sz val="9"/>
        <rFont val="宋体"/>
        <family val="0"/>
      </rPr>
      <t>妆镜框</t>
    </r>
  </si>
  <si>
    <r>
      <rPr>
        <sz val="9"/>
        <rFont val="宋体"/>
        <family val="0"/>
      </rPr>
      <t>妆镜框</t>
    </r>
    <r>
      <rPr>
        <sz val="9"/>
        <rFont val="Times New Roman"/>
        <family val="1"/>
      </rPr>
      <t>1#</t>
    </r>
  </si>
  <si>
    <r>
      <rPr>
        <sz val="9"/>
        <rFont val="宋体"/>
        <family val="0"/>
      </rPr>
      <t>妆镜框</t>
    </r>
    <r>
      <rPr>
        <sz val="9"/>
        <rFont val="Times New Roman"/>
        <family val="1"/>
      </rPr>
      <t>2#</t>
    </r>
  </si>
  <si>
    <r>
      <rPr>
        <sz val="9"/>
        <rFont val="宋体"/>
        <family val="0"/>
      </rPr>
      <t>红木门</t>
    </r>
  </si>
  <si>
    <r>
      <rPr>
        <sz val="9"/>
        <rFont val="宋体"/>
        <family val="0"/>
      </rPr>
      <t>大木门</t>
    </r>
  </si>
  <si>
    <t>1</t>
  </si>
  <si>
    <t>2</t>
  </si>
  <si>
    <t>3</t>
  </si>
  <si>
    <t>4</t>
  </si>
  <si>
    <t>5</t>
  </si>
  <si>
    <t>6</t>
  </si>
  <si>
    <t>7</t>
  </si>
  <si>
    <t>8</t>
  </si>
  <si>
    <t>9</t>
  </si>
  <si>
    <t>10</t>
  </si>
  <si>
    <t>11</t>
  </si>
  <si>
    <t>12</t>
  </si>
  <si>
    <t>13</t>
  </si>
  <si>
    <t>14</t>
  </si>
  <si>
    <t>15</t>
  </si>
  <si>
    <t>16</t>
  </si>
  <si>
    <t>24</t>
  </si>
  <si>
    <t>25</t>
  </si>
  <si>
    <t>30</t>
  </si>
  <si>
    <t>40*96</t>
  </si>
  <si>
    <t>135*88</t>
  </si>
  <si>
    <t>34*100</t>
  </si>
  <si>
    <r>
      <t>34*91</t>
    </r>
    <r>
      <rPr>
        <sz val="9"/>
        <rFont val="宋体"/>
        <family val="0"/>
      </rPr>
      <t>加厚</t>
    </r>
    <r>
      <rPr>
        <sz val="9"/>
        <rFont val="Times New Roman"/>
        <family val="1"/>
      </rPr>
      <t>1cm</t>
    </r>
  </si>
  <si>
    <t>30*96</t>
  </si>
  <si>
    <t>33*127</t>
  </si>
  <si>
    <t>133*36</t>
  </si>
  <si>
    <t>120*36</t>
  </si>
  <si>
    <r>
      <t>54*32</t>
    </r>
    <r>
      <rPr>
        <sz val="9"/>
        <rFont val="宋体"/>
        <family val="0"/>
      </rPr>
      <t>加厚</t>
    </r>
    <r>
      <rPr>
        <sz val="9"/>
        <rFont val="Times New Roman"/>
        <family val="1"/>
      </rPr>
      <t>1cm</t>
    </r>
  </si>
  <si>
    <t>155*34</t>
  </si>
  <si>
    <t>40*129</t>
  </si>
  <si>
    <r>
      <t>90*34</t>
    </r>
    <r>
      <rPr>
        <sz val="9"/>
        <rFont val="宋体"/>
        <family val="0"/>
      </rPr>
      <t>加厚</t>
    </r>
    <r>
      <rPr>
        <sz val="9"/>
        <rFont val="Times New Roman"/>
        <family val="1"/>
      </rPr>
      <t>1cm</t>
    </r>
  </si>
  <si>
    <r>
      <t>33*45</t>
    </r>
    <r>
      <rPr>
        <sz val="9"/>
        <rFont val="宋体"/>
        <family val="0"/>
      </rPr>
      <t>加厚</t>
    </r>
    <r>
      <rPr>
        <sz val="9"/>
        <rFont val="Times New Roman"/>
        <family val="1"/>
      </rPr>
      <t>1cm</t>
    </r>
  </si>
  <si>
    <t>50*136</t>
  </si>
  <si>
    <t>40*130</t>
  </si>
  <si>
    <t>50*155</t>
  </si>
  <si>
    <t>78*54</t>
  </si>
  <si>
    <t>45*50</t>
  </si>
  <si>
    <t>55*70</t>
  </si>
  <si>
    <t>33*100</t>
  </si>
  <si>
    <r>
      <rPr>
        <sz val="9"/>
        <rFont val="宋体"/>
        <family val="0"/>
      </rPr>
      <t>高</t>
    </r>
    <r>
      <rPr>
        <sz val="9"/>
        <rFont val="Times New Roman"/>
        <family val="1"/>
      </rPr>
      <t>86cm</t>
    </r>
  </si>
  <si>
    <r>
      <rPr>
        <sz val="9"/>
        <rFont val="宋体"/>
        <family val="0"/>
      </rPr>
      <t>高</t>
    </r>
    <r>
      <rPr>
        <sz val="9"/>
        <rFont val="Times New Roman"/>
        <family val="1"/>
      </rPr>
      <t>60cm</t>
    </r>
  </si>
  <si>
    <r>
      <rPr>
        <sz val="9"/>
        <rFont val="宋体"/>
        <family val="0"/>
      </rPr>
      <t>高</t>
    </r>
    <r>
      <rPr>
        <sz val="9"/>
        <rFont val="Times New Roman"/>
        <family val="1"/>
      </rPr>
      <t>72cm</t>
    </r>
  </si>
  <si>
    <r>
      <rPr>
        <sz val="9"/>
        <rFont val="宋体"/>
        <family val="0"/>
      </rPr>
      <t>高</t>
    </r>
    <r>
      <rPr>
        <sz val="9"/>
        <rFont val="Times New Roman"/>
        <family val="1"/>
      </rPr>
      <t>78cm</t>
    </r>
  </si>
  <si>
    <r>
      <rPr>
        <sz val="9"/>
        <rFont val="宋体"/>
        <family val="0"/>
      </rPr>
      <t>批</t>
    </r>
  </si>
  <si>
    <t>实际数量</t>
  </si>
  <si>
    <r>
      <rPr>
        <sz val="9"/>
        <rFont val="宋体"/>
        <family val="0"/>
      </rPr>
      <t>配件</t>
    </r>
  </si>
  <si>
    <t>威海万紫千红家具有限公司土地使用权一宗</t>
  </si>
  <si>
    <t>威海市苘山镇深圳路南首路东</t>
  </si>
  <si>
    <t>出让</t>
  </si>
  <si>
    <t>工业</t>
  </si>
  <si>
    <t>六通一平</t>
  </si>
  <si>
    <t>评估人员：苗菁</t>
  </si>
  <si>
    <t>威房权证字第2010024559</t>
  </si>
  <si>
    <t>苘山镇深圳路-甲9-1号</t>
  </si>
  <si>
    <t>钢构</t>
  </si>
  <si>
    <r>
      <t>2010</t>
    </r>
    <r>
      <rPr>
        <sz val="10"/>
        <rFont val="宋体"/>
        <family val="0"/>
      </rPr>
      <t>年</t>
    </r>
  </si>
  <si>
    <t>m2</t>
  </si>
  <si>
    <t>威房权证字第2010024563</t>
  </si>
  <si>
    <t>苘山镇深圳路-甲9-2号</t>
  </si>
  <si>
    <t>混合</t>
  </si>
  <si>
    <t>威房权证字第2010024569</t>
  </si>
  <si>
    <t>苘山镇深圳路-甲9-3号</t>
  </si>
  <si>
    <r>
      <rPr>
        <sz val="10"/>
        <rFont val="宋体"/>
        <family val="0"/>
      </rPr>
      <t>表</t>
    </r>
    <r>
      <rPr>
        <sz val="10"/>
        <rFont val="Times New Roman"/>
        <family val="1"/>
      </rPr>
      <t>3-9-5</t>
    </r>
  </si>
  <si>
    <t>少玻璃</t>
  </si>
  <si>
    <t>少五金</t>
  </si>
  <si>
    <r>
      <rPr>
        <sz val="9"/>
        <rFont val="宋体"/>
        <family val="0"/>
      </rPr>
      <t>妙高</t>
    </r>
    <r>
      <rPr>
        <sz val="9"/>
        <rFont val="Times New Roman"/>
        <family val="1"/>
      </rPr>
      <t>20</t>
    </r>
  </si>
  <si>
    <t>半成品，佛龛</t>
  </si>
  <si>
    <t>威新区国用（2010）第27号</t>
  </si>
  <si>
    <t>山东文登农村商业银行股份有限公司</t>
  </si>
  <si>
    <t>山东慧缘融资性担保有限公司</t>
  </si>
  <si>
    <t>威海宏祥汽车销售服务有限公司</t>
  </si>
  <si>
    <t>临港区苘山镇政府</t>
  </si>
  <si>
    <r>
      <rPr>
        <sz val="10"/>
        <rFont val="宋体"/>
        <family val="0"/>
      </rPr>
      <t>抵押担保债权</t>
    </r>
    <r>
      <rPr>
        <sz val="10"/>
        <rFont val="Times New Roman"/>
        <family val="1"/>
      </rPr>
      <t>13,484,069.34</t>
    </r>
    <r>
      <rPr>
        <sz val="10"/>
        <rFont val="宋体"/>
        <family val="0"/>
      </rPr>
      <t>元</t>
    </r>
  </si>
  <si>
    <t>审核中</t>
  </si>
  <si>
    <t>B2</t>
  </si>
  <si>
    <t>设备编号</t>
  </si>
  <si>
    <t>B3</t>
  </si>
  <si>
    <t>B4</t>
  </si>
  <si>
    <t>B5</t>
  </si>
  <si>
    <t>B8</t>
  </si>
  <si>
    <t>B9</t>
  </si>
  <si>
    <t>B10</t>
  </si>
  <si>
    <t>A11</t>
  </si>
  <si>
    <t>B12</t>
  </si>
  <si>
    <t>B13</t>
  </si>
  <si>
    <t>B14</t>
  </si>
  <si>
    <t>B15</t>
  </si>
  <si>
    <t>B17</t>
  </si>
  <si>
    <t>B18</t>
  </si>
  <si>
    <t>B19</t>
  </si>
  <si>
    <t>B20</t>
  </si>
  <si>
    <t>A386</t>
  </si>
  <si>
    <t>B23</t>
  </si>
  <si>
    <t>B24</t>
  </si>
  <si>
    <t>B25</t>
  </si>
  <si>
    <t>B26</t>
  </si>
  <si>
    <t>B27</t>
  </si>
  <si>
    <t>B28</t>
  </si>
  <si>
    <t>B29</t>
  </si>
  <si>
    <t>B30</t>
  </si>
  <si>
    <t>B33</t>
  </si>
  <si>
    <t>B34</t>
  </si>
  <si>
    <t>B35</t>
  </si>
  <si>
    <t>A36,B36</t>
  </si>
  <si>
    <t>A16,B16</t>
  </si>
  <si>
    <t>B38</t>
  </si>
  <si>
    <t>B39</t>
  </si>
  <si>
    <t>B40</t>
  </si>
  <si>
    <t>B41</t>
  </si>
  <si>
    <t>B44</t>
  </si>
  <si>
    <t>B45</t>
  </si>
  <si>
    <t>B46</t>
  </si>
  <si>
    <t>B42</t>
  </si>
  <si>
    <t>B47</t>
  </si>
  <si>
    <t>B48</t>
  </si>
  <si>
    <t>B49</t>
  </si>
  <si>
    <t>A51,B51</t>
  </si>
  <si>
    <t>B52</t>
  </si>
  <si>
    <t>B54</t>
  </si>
  <si>
    <t>B55</t>
  </si>
  <si>
    <t>B56</t>
  </si>
  <si>
    <t>B58</t>
  </si>
  <si>
    <t>A59</t>
  </si>
  <si>
    <t>A60</t>
  </si>
  <si>
    <t>A61</t>
  </si>
  <si>
    <t>A62</t>
  </si>
  <si>
    <t>A63</t>
  </si>
  <si>
    <t>A64</t>
  </si>
  <si>
    <t>B65</t>
  </si>
  <si>
    <t>A66</t>
  </si>
  <si>
    <t>A67</t>
  </si>
  <si>
    <t>A68,B68</t>
  </si>
  <si>
    <t>B69</t>
  </si>
  <si>
    <t>A70</t>
  </si>
  <si>
    <t>A71</t>
  </si>
  <si>
    <t>A72</t>
  </si>
  <si>
    <t>B74</t>
  </si>
  <si>
    <t>B75</t>
  </si>
  <si>
    <t>B76</t>
  </si>
  <si>
    <t>B77</t>
  </si>
  <si>
    <t>A78</t>
  </si>
  <si>
    <t>A79</t>
  </si>
  <si>
    <t>A80</t>
  </si>
  <si>
    <t>B81</t>
  </si>
  <si>
    <t>B82</t>
  </si>
  <si>
    <t>B84</t>
  </si>
  <si>
    <t>B86</t>
  </si>
  <si>
    <t>B87</t>
  </si>
  <si>
    <t>B88</t>
  </si>
  <si>
    <t>B89</t>
  </si>
  <si>
    <t>B90</t>
  </si>
  <si>
    <t>B91</t>
  </si>
  <si>
    <t>B92</t>
  </si>
  <si>
    <t>B93</t>
  </si>
  <si>
    <t>B94</t>
  </si>
  <si>
    <t>B95</t>
  </si>
  <si>
    <t>B96</t>
  </si>
  <si>
    <t>A97</t>
  </si>
  <si>
    <t>A98</t>
  </si>
  <si>
    <t>A99</t>
  </si>
  <si>
    <t>B101</t>
  </si>
  <si>
    <t>B102</t>
  </si>
  <si>
    <t>A104</t>
  </si>
  <si>
    <t>B109</t>
  </si>
  <si>
    <t>B111</t>
  </si>
  <si>
    <t>B113</t>
  </si>
  <si>
    <t>B114</t>
  </si>
  <si>
    <t>A115,B115</t>
  </si>
  <si>
    <t>A116</t>
  </si>
  <si>
    <t>A117</t>
  </si>
  <si>
    <t>A118</t>
  </si>
  <si>
    <t>B119</t>
  </si>
  <si>
    <t>B120</t>
  </si>
  <si>
    <t>A121,B121</t>
  </si>
  <si>
    <t>B122</t>
  </si>
  <si>
    <t>A123,B123</t>
  </si>
  <si>
    <t>A124</t>
  </si>
  <si>
    <t>A125</t>
  </si>
  <si>
    <t>A126,B126</t>
  </si>
  <si>
    <t>A127,B127</t>
  </si>
  <si>
    <t>A128</t>
  </si>
  <si>
    <t>A129</t>
  </si>
  <si>
    <t>A130,B130</t>
  </si>
  <si>
    <t>A131,B131</t>
  </si>
  <si>
    <t>A133,B133</t>
  </si>
  <si>
    <t>A134</t>
  </si>
  <si>
    <t>A135</t>
  </si>
  <si>
    <t>B136</t>
  </si>
  <si>
    <t>A137</t>
  </si>
  <si>
    <t>A139</t>
  </si>
  <si>
    <t>A140</t>
  </si>
  <si>
    <t>A142</t>
  </si>
  <si>
    <t>A144</t>
  </si>
  <si>
    <t>B145</t>
  </si>
  <si>
    <t>A146</t>
  </si>
  <si>
    <t>A148</t>
  </si>
  <si>
    <t>A149</t>
  </si>
  <si>
    <t>A150</t>
  </si>
  <si>
    <t>B151</t>
  </si>
  <si>
    <t>B152</t>
  </si>
  <si>
    <t>B153</t>
  </si>
  <si>
    <t>B154</t>
  </si>
  <si>
    <t>A157</t>
  </si>
  <si>
    <t>A158</t>
  </si>
  <si>
    <t>A161</t>
  </si>
  <si>
    <t>B162</t>
  </si>
  <si>
    <t>B163</t>
  </si>
  <si>
    <t>B164</t>
  </si>
  <si>
    <t>A165</t>
  </si>
  <si>
    <t>A166</t>
  </si>
  <si>
    <t>A167</t>
  </si>
  <si>
    <t>A168</t>
  </si>
  <si>
    <t>B169</t>
  </si>
  <si>
    <t>B170</t>
  </si>
  <si>
    <t>B172</t>
  </si>
  <si>
    <t>B173</t>
  </si>
  <si>
    <t>B174</t>
  </si>
  <si>
    <t>B175</t>
  </si>
  <si>
    <t>B176</t>
  </si>
  <si>
    <t>A177,B177</t>
  </si>
  <si>
    <t>A179</t>
  </si>
  <si>
    <t>B180</t>
  </si>
  <si>
    <t>B181</t>
  </si>
  <si>
    <t>B182</t>
  </si>
  <si>
    <t>B185</t>
  </si>
  <si>
    <t>A186</t>
  </si>
  <si>
    <t>A187</t>
  </si>
  <si>
    <t>A188</t>
  </si>
  <si>
    <t>A189</t>
  </si>
  <si>
    <t>B190</t>
  </si>
  <si>
    <t>B191</t>
  </si>
  <si>
    <t>B192</t>
  </si>
  <si>
    <t>A193</t>
  </si>
  <si>
    <t>B194</t>
  </si>
  <si>
    <t>B195</t>
  </si>
  <si>
    <t>A198,B198</t>
  </si>
  <si>
    <t>A201</t>
  </si>
  <si>
    <t>A202,B202</t>
  </si>
  <si>
    <t>B203</t>
  </si>
  <si>
    <t>A204</t>
  </si>
  <si>
    <t>B205</t>
  </si>
  <si>
    <t>A207</t>
  </si>
  <si>
    <t>A208</t>
  </si>
  <si>
    <t>A209</t>
  </si>
  <si>
    <t>A210</t>
  </si>
  <si>
    <t>A211</t>
  </si>
  <si>
    <t>A212</t>
  </si>
  <si>
    <t>B213</t>
  </si>
  <si>
    <t>A214</t>
  </si>
  <si>
    <t>B215</t>
  </si>
  <si>
    <t>A218</t>
  </si>
  <si>
    <t>A219,B219</t>
  </si>
  <si>
    <t>B220</t>
  </si>
  <si>
    <t>A221</t>
  </si>
  <si>
    <t>A222</t>
  </si>
  <si>
    <t>B223</t>
  </si>
  <si>
    <t>B224</t>
  </si>
  <si>
    <t>B225</t>
  </si>
  <si>
    <t>B226</t>
  </si>
  <si>
    <t>B227</t>
  </si>
  <si>
    <t>B228</t>
  </si>
  <si>
    <t>B229</t>
  </si>
  <si>
    <t>B230</t>
  </si>
  <si>
    <t>A231,B231</t>
  </si>
  <si>
    <t>A232</t>
  </si>
  <si>
    <t>A233</t>
  </si>
  <si>
    <t>A234</t>
  </si>
  <si>
    <t>A235</t>
  </si>
  <si>
    <t>A237</t>
  </si>
  <si>
    <t>A238</t>
  </si>
  <si>
    <t>B239</t>
  </si>
  <si>
    <t>B240</t>
  </si>
  <si>
    <t>A241</t>
  </si>
  <si>
    <t>A242</t>
  </si>
  <si>
    <t>A243</t>
  </si>
  <si>
    <t>B244</t>
  </si>
  <si>
    <t>A245</t>
  </si>
  <si>
    <t>A246</t>
  </si>
  <si>
    <t>B247</t>
  </si>
  <si>
    <t>B248</t>
  </si>
  <si>
    <t>B249</t>
  </si>
  <si>
    <t>A250</t>
  </si>
  <si>
    <t>A251</t>
  </si>
  <si>
    <t>B252</t>
  </si>
  <si>
    <t>B253</t>
  </si>
  <si>
    <t>A255</t>
  </si>
  <si>
    <t>A256</t>
  </si>
  <si>
    <t>B257</t>
  </si>
  <si>
    <t>A258</t>
  </si>
  <si>
    <t>A259</t>
  </si>
  <si>
    <t>A260</t>
  </si>
  <si>
    <t>A261,B261</t>
  </si>
  <si>
    <t>B262</t>
  </si>
  <si>
    <t>B263</t>
  </si>
  <si>
    <t>B264</t>
  </si>
  <si>
    <t>A265</t>
  </si>
  <si>
    <t>B266</t>
  </si>
  <si>
    <t>B268</t>
  </si>
  <si>
    <t>B269</t>
  </si>
  <si>
    <t>B270</t>
  </si>
  <si>
    <t>B271</t>
  </si>
  <si>
    <t>B272</t>
  </si>
  <si>
    <t>B274</t>
  </si>
  <si>
    <t>B275</t>
  </si>
  <si>
    <t>A276</t>
  </si>
  <si>
    <t>A277</t>
  </si>
  <si>
    <t>A278</t>
  </si>
  <si>
    <t>B280</t>
  </si>
  <si>
    <t>A281</t>
  </si>
  <si>
    <t>A282</t>
  </si>
  <si>
    <t>B283</t>
  </si>
  <si>
    <t>B284</t>
  </si>
  <si>
    <t>B285</t>
  </si>
  <si>
    <t>A288</t>
  </si>
  <si>
    <t>A289</t>
  </si>
  <si>
    <t>A290</t>
  </si>
  <si>
    <t>B291</t>
  </si>
  <si>
    <t>B292</t>
  </si>
  <si>
    <t>A293</t>
  </si>
  <si>
    <t>A294</t>
  </si>
  <si>
    <t>A295</t>
  </si>
  <si>
    <t>A296</t>
  </si>
  <si>
    <t>A297</t>
  </si>
  <si>
    <t>B298</t>
  </si>
  <si>
    <t>A299,B299</t>
  </si>
  <si>
    <t>A300</t>
  </si>
  <si>
    <t>B301</t>
  </si>
  <si>
    <t>A302</t>
  </si>
  <si>
    <t>A303</t>
  </si>
  <si>
    <t>A304</t>
  </si>
  <si>
    <t>A307</t>
  </si>
  <si>
    <t>B308</t>
  </si>
  <si>
    <t>B309</t>
  </si>
  <si>
    <t>B311</t>
  </si>
  <si>
    <t>B313</t>
  </si>
  <si>
    <t>B315</t>
  </si>
  <si>
    <t>A316</t>
  </si>
  <si>
    <t>B317</t>
  </si>
  <si>
    <t>B318</t>
  </si>
  <si>
    <t>A320</t>
  </si>
  <si>
    <t>A375</t>
  </si>
  <si>
    <t>A323</t>
  </si>
  <si>
    <t>A324</t>
  </si>
  <si>
    <t>B325</t>
  </si>
  <si>
    <t>B326</t>
  </si>
  <si>
    <t>C330</t>
  </si>
  <si>
    <t>C331</t>
  </si>
  <si>
    <t>C332</t>
  </si>
  <si>
    <t>C333</t>
  </si>
  <si>
    <t>C334</t>
  </si>
  <si>
    <t>C335</t>
  </si>
  <si>
    <t>C336</t>
  </si>
  <si>
    <t>C337</t>
  </si>
  <si>
    <t>C338</t>
  </si>
  <si>
    <t>C339</t>
  </si>
  <si>
    <t>C340</t>
  </si>
  <si>
    <t>C341</t>
  </si>
  <si>
    <t>C342</t>
  </si>
  <si>
    <t>C343</t>
  </si>
  <si>
    <t>C344</t>
  </si>
  <si>
    <t>C345</t>
  </si>
  <si>
    <t>C346</t>
  </si>
  <si>
    <t>C347</t>
  </si>
  <si>
    <t>C348</t>
  </si>
  <si>
    <t>C349</t>
  </si>
  <si>
    <t>C350</t>
  </si>
  <si>
    <t>C351</t>
  </si>
  <si>
    <r>
      <rPr>
        <sz val="9"/>
        <rFont val="宋体"/>
        <family val="0"/>
      </rPr>
      <t>吉祥</t>
    </r>
    <r>
      <rPr>
        <sz val="9"/>
        <rFont val="Times New Roman"/>
        <family val="1"/>
      </rPr>
      <t xml:space="preserve">58 </t>
    </r>
    <r>
      <rPr>
        <sz val="9"/>
        <rFont val="宋体"/>
        <family val="0"/>
      </rPr>
      <t>下（一个是定制）</t>
    </r>
  </si>
  <si>
    <t>C355</t>
  </si>
  <si>
    <t>C356</t>
  </si>
  <si>
    <t>C357</t>
  </si>
  <si>
    <t>C358</t>
  </si>
  <si>
    <t>C359</t>
  </si>
  <si>
    <t>C360</t>
  </si>
  <si>
    <t>C362</t>
  </si>
  <si>
    <t>B364</t>
  </si>
  <si>
    <t>B370</t>
  </si>
  <si>
    <t>B371</t>
  </si>
  <si>
    <t>B372</t>
  </si>
  <si>
    <t>B374</t>
  </si>
  <si>
    <t>A363</t>
  </si>
  <si>
    <t>A364</t>
  </si>
  <si>
    <t>A365</t>
  </si>
  <si>
    <t>A366</t>
  </si>
  <si>
    <t>A367</t>
  </si>
  <si>
    <t>A368</t>
  </si>
  <si>
    <t>A370</t>
  </si>
  <si>
    <t>A371</t>
  </si>
  <si>
    <t>A373</t>
  </si>
  <si>
    <t>A377</t>
  </si>
  <si>
    <t>A378</t>
  </si>
  <si>
    <t>A380</t>
  </si>
  <si>
    <t>A381</t>
  </si>
  <si>
    <t>A383</t>
  </si>
  <si>
    <t>A384</t>
  </si>
  <si>
    <t>A385</t>
  </si>
  <si>
    <t>A388</t>
  </si>
  <si>
    <t>A389</t>
  </si>
  <si>
    <t>A390</t>
  </si>
  <si>
    <r>
      <rPr>
        <sz val="9"/>
        <rFont val="宋体"/>
        <family val="0"/>
      </rPr>
      <t>明韵</t>
    </r>
    <r>
      <rPr>
        <sz val="9"/>
        <rFont val="Times New Roman"/>
        <family val="1"/>
      </rPr>
      <t>1.5m</t>
    </r>
    <r>
      <rPr>
        <sz val="9"/>
        <rFont val="宋体"/>
        <family val="0"/>
      </rPr>
      <t>字台</t>
    </r>
  </si>
  <si>
    <t>A393</t>
  </si>
  <si>
    <t>C363</t>
  </si>
  <si>
    <t>C364</t>
  </si>
  <si>
    <t>C365</t>
  </si>
  <si>
    <t>C366</t>
  </si>
  <si>
    <t>C367</t>
  </si>
  <si>
    <t>C368</t>
  </si>
  <si>
    <t>C390,C401</t>
  </si>
  <si>
    <t>C391</t>
  </si>
  <si>
    <t>C392</t>
  </si>
  <si>
    <t>C393</t>
  </si>
  <si>
    <t>C394,C395</t>
  </si>
  <si>
    <t>C389,C396</t>
  </si>
  <si>
    <t>C399</t>
  </si>
  <si>
    <t>C398</t>
  </si>
  <si>
    <t>C397</t>
  </si>
  <si>
    <t>C400</t>
  </si>
  <si>
    <t>C408</t>
  </si>
  <si>
    <t>C402</t>
  </si>
  <si>
    <t>C403</t>
  </si>
  <si>
    <t>C404</t>
  </si>
  <si>
    <t>C405</t>
  </si>
  <si>
    <t>C406</t>
  </si>
  <si>
    <t>佛龛（八面）</t>
  </si>
  <si>
    <t>B400</t>
  </si>
  <si>
    <t>大供台</t>
  </si>
  <si>
    <t>B401</t>
  </si>
  <si>
    <t>B402</t>
  </si>
  <si>
    <t>B403</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</si>
</sst>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0\ &quot; &quot;;\(#,##0\)\ ;&quot;—&quot;&quot; &quot;&quot; &quot;&quot; &quot;&quot; &quot;"/>
    <numFmt numFmtId="178" formatCode="_-* #,##0.00_-;\-* #,##0.00_-;_-* &quot;-&quot;??_-;_-@_-"/>
    <numFmt numFmtId="179" formatCode="_-#,###,_-;\(#,###,\);_-\ \ &quot;-&quot;_-;_-@_-"/>
    <numFmt numFmtId="180" formatCode="#,##0.0"/>
    <numFmt numFmtId="181" formatCode="mmm/yyyy;_-\ &quot;N/A&quot;_-;_-\ &quot;-&quot;_-"/>
    <numFmt numFmtId="182" formatCode="_-#,##0%_-;\(#,##0%\);_-\ &quot;-&quot;_-"/>
    <numFmt numFmtId="183" formatCode="0.0%"/>
    <numFmt numFmtId="184" formatCode="0.000%"/>
    <numFmt numFmtId="185" formatCode="_-#0&quot;.&quot;0000_-;\(#0&quot;.&quot;0000\);_-\ \ &quot;-&quot;_-;_-@_-"/>
    <numFmt numFmtId="186" formatCode="&quot;\&quot;#,##0;[Red]&quot;\&quot;&quot;\&quot;&quot;\&quot;&quot;\&quot;&quot;\&quot;&quot;\&quot;&quot;\&quot;\-#,##0"/>
    <numFmt numFmtId="187" formatCode="_-#0&quot;.&quot;0,_-;\(#0&quot;.&quot;0,\);_-\ \ &quot;-&quot;_-;_-@_-"/>
    <numFmt numFmtId="188" formatCode="_(&quot;$&quot;* #,##0.00_);_(&quot;$&quot;* \(#,##0.00\);_(&quot;$&quot;* &quot;-&quot;??_);_(@_)"/>
    <numFmt numFmtId="189" formatCode="_(&quot;$&quot;* #,##0_);_(&quot;$&quot;* \(#,##0\);_(&quot;$&quot;* &quot;-&quot;_);_(@_)"/>
    <numFmt numFmtId="190" formatCode="_-* #,##0_-;\-* #,##0_-;_-* &quot;-&quot;??_-;_-@_-"/>
    <numFmt numFmtId="191" formatCode="_(* #,##0.00_);_(* \(#,##0.00\);_(* &quot;-&quot;??_);_(@_)"/>
    <numFmt numFmtId="192" formatCode="_-#,##0_-;\(#,##0\);_-\ \ &quot;-&quot;_-;_-@_-"/>
    <numFmt numFmtId="193" formatCode="_(&quot;$&quot;* #,##0.0_);_(&quot;$&quot;* \(#,##0.0\);_(&quot;$&quot;* &quot;-&quot;??_);_(@_)"/>
    <numFmt numFmtId="194" formatCode="_-#,##0.00_-;\(#,##0.00\);_-\ \ &quot;-&quot;_-;_-@_-"/>
    <numFmt numFmtId="195" formatCode="_([$€-2]* #,##0.00_);_([$€-2]* \(#,##0.00\);_([$€-2]* &quot;-&quot;??_)"/>
    <numFmt numFmtId="196" formatCode="mmm/dd/yyyy;_-\ &quot;N/A&quot;_-;_-\ &quot;-&quot;_-"/>
    <numFmt numFmtId="197" formatCode="_-#,###.00,_-;\(#,###.00,\);_-\ \ &quot;-&quot;_-;_-@_-"/>
    <numFmt numFmtId="198" formatCode="&quot;$&quot;#,##0;\-&quot;$&quot;#,##0"/>
    <numFmt numFmtId="199" formatCode="_-* #,##0.00&quot;¥&quot;_-;\-* #,##0.00&quot;¥&quot;_-;_-* &quot;-&quot;??&quot;¥&quot;_-;_-@_-"/>
    <numFmt numFmtId="200" formatCode="_(* #,##0_);_(* \(#,##0\);_(* &quot;-&quot;_);_(@_)"/>
    <numFmt numFmtId="201" formatCode="_-* #,##0&quot;¥&quot;_-;\-* #,##0&quot;¥&quot;_-;_-* &quot;-&quot;&quot;¥&quot;_-;_-@_-"/>
    <numFmt numFmtId="202" formatCode="#,##0.00&quot;¥&quot;;\-#,##0.00&quot;¥&quot;"/>
    <numFmt numFmtId="203" formatCode="_-* #,##0_-;\-* #,##0_-;_-* &quot;-&quot;_-;_-@_-"/>
    <numFmt numFmtId="204" formatCode="mm/dd/yy_)"/>
    <numFmt numFmtId="205" formatCode="mmm\ dd\,\ yy"/>
    <numFmt numFmtId="206" formatCode="0.00_);[Red]\(0.00\)"/>
    <numFmt numFmtId="207" formatCode="yyyy&quot;年&quot;m&quot;月&quot;d&quot;日&quot;;@"/>
    <numFmt numFmtId="208" formatCode="0_ "/>
    <numFmt numFmtId="209" formatCode="0.00_ "/>
    <numFmt numFmtId="210" formatCode="0_);[Red]\(0\)"/>
    <numFmt numFmtId="211" formatCode="_ * #,##0.00_ ;_ * \-#,##0.00_ ;_ * &quot;&quot;\-&quot;&quot;??_ ;_ @_ "/>
    <numFmt numFmtId="212" formatCode="yyyy/m/d;@"/>
    <numFmt numFmtId="213" formatCode="#,##0.00_ "/>
    <numFmt numFmtId="214" formatCode="#,##0.00_);[Red]\(#,##0.00\)"/>
    <numFmt numFmtId="215" formatCode="#,##0_ "/>
    <numFmt numFmtId="216" formatCode="#,##0.0000"/>
    <numFmt numFmtId="217" formatCode="0_);\(0\)"/>
    <numFmt numFmtId="218" formatCode="_ * #,##0_ ;_ * \-#,##0_ ;_ * &quot;-&quot;??_ ;_ @_ "/>
    <numFmt numFmtId="219" formatCode="0.00_);\(0.00\)"/>
    <numFmt numFmtId="220" formatCode="yyyy&quot;年&quot;m&quot;月&quot;;@"/>
    <numFmt numFmtId="221" formatCode="#,##0.00;\(#,##0.00\)"/>
    <numFmt numFmtId="222" formatCode="#,##0;\(#,##0\)"/>
    <numFmt numFmtId="223" formatCode="_ * #,##0.0000000_ ;_ * \-#,##0.0000000_ ;_ * &quot;-&quot;???????_ ;_ @_ "/>
    <numFmt numFmtId="224" formatCode="&quot;Yes&quot;;&quot;Yes&quot;;&quot;No&quot;"/>
    <numFmt numFmtId="225" formatCode="&quot;True&quot;;&quot;True&quot;;&quot;False&quot;"/>
    <numFmt numFmtId="226" formatCode="&quot;On&quot;;&quot;On&quot;;&quot;Off&quot;"/>
    <numFmt numFmtId="227" formatCode="[$€-2]\ #,##0.00_);[Red]\([$€-2]\ #,##0.00\)"/>
    <numFmt numFmtId="228" formatCode="yyyy\-mm\-dd"/>
    <numFmt numFmtId="229" formatCode="_ * #,##0.000_ ;_ * \-#,##0.000_ ;_ * &quot;-&quot;???_ ;_ @_ "/>
    <numFmt numFmtId="230" formatCode="0;_僿"/>
    <numFmt numFmtId="231" formatCode="0;_샿"/>
    <numFmt numFmtId="232" formatCode="0.0;_샿"/>
    <numFmt numFmtId="233" formatCode="0.00;_샿"/>
    <numFmt numFmtId="234" formatCode="0.0000_ "/>
    <numFmt numFmtId="235" formatCode="0.000_ "/>
    <numFmt numFmtId="236" formatCode="0.0_ "/>
    <numFmt numFmtId="237" formatCode="#,##0.0000_ "/>
    <numFmt numFmtId="238" formatCode="#,##0.0_ "/>
  </numFmts>
  <fonts count="90">
    <font>
      <sz val="12"/>
      <name val="Times New Roman"/>
      <family val="1"/>
    </font>
    <font>
      <sz val="11"/>
      <color indexed="8"/>
      <name val="宋体"/>
      <family val="0"/>
    </font>
    <font>
      <sz val="18"/>
      <name val="Times New Roman"/>
      <family val="1"/>
    </font>
    <font>
      <sz val="10"/>
      <name val="Times New Roman"/>
      <family val="1"/>
    </font>
    <font>
      <sz val="18"/>
      <name val="黑体"/>
      <family val="3"/>
    </font>
    <font>
      <sz val="10"/>
      <name val="宋体"/>
      <family val="0"/>
    </font>
    <font>
      <sz val="11"/>
      <name val="宋体"/>
      <family val="0"/>
    </font>
    <font>
      <u val="single"/>
      <sz val="10"/>
      <color indexed="12"/>
      <name val="宋体"/>
      <family val="0"/>
    </font>
    <font>
      <sz val="11"/>
      <name val="Times New Roman"/>
      <family val="1"/>
    </font>
    <font>
      <b/>
      <sz val="10"/>
      <name val="Times New Roman"/>
      <family val="1"/>
    </font>
    <font>
      <sz val="10"/>
      <color indexed="10"/>
      <name val="Times New Roman"/>
      <family val="1"/>
    </font>
    <font>
      <sz val="9"/>
      <color indexed="8"/>
      <name val="Times New Roman"/>
      <family val="1"/>
    </font>
    <font>
      <sz val="10"/>
      <name val="MS Sans Serif"/>
      <family val="2"/>
    </font>
    <font>
      <sz val="9"/>
      <name val="宋体"/>
      <family val="0"/>
    </font>
    <font>
      <sz val="9"/>
      <name val="Arial Narrow"/>
      <family val="2"/>
    </font>
    <font>
      <sz val="10"/>
      <color indexed="8"/>
      <name val="Times New Roman"/>
      <family val="1"/>
    </font>
    <font>
      <sz val="10"/>
      <color indexed="8"/>
      <name val="宋体"/>
      <family val="0"/>
    </font>
    <font>
      <sz val="9"/>
      <color indexed="8"/>
      <name val="宋体"/>
      <family val="0"/>
    </font>
    <font>
      <sz val="10"/>
      <color indexed="10"/>
      <name val="宋体"/>
      <family val="0"/>
    </font>
    <font>
      <sz val="9"/>
      <name val="Times New Roman"/>
      <family val="1"/>
    </font>
    <font>
      <sz val="9"/>
      <name val="MS Sans Serif"/>
      <family val="2"/>
    </font>
    <font>
      <sz val="9"/>
      <color indexed="10"/>
      <name val="Times New Roman"/>
      <family val="1"/>
    </font>
    <font>
      <sz val="9"/>
      <color indexed="10"/>
      <name val="宋体"/>
      <family val="0"/>
    </font>
    <font>
      <sz val="12"/>
      <name val="宋体"/>
      <family val="0"/>
    </font>
    <font>
      <sz val="11"/>
      <color indexed="8"/>
      <name val="Times New Roman"/>
      <family val="1"/>
    </font>
    <font>
      <sz val="14"/>
      <name val="黑体"/>
      <family val="3"/>
    </font>
    <font>
      <sz val="10"/>
      <color indexed="8"/>
      <name val="MS Sans Serif"/>
      <family val="2"/>
    </font>
    <font>
      <sz val="12"/>
      <color indexed="10"/>
      <name val="宋体"/>
      <family val="0"/>
    </font>
    <font>
      <b/>
      <sz val="10"/>
      <color indexed="8"/>
      <name val="宋体"/>
      <family val="0"/>
    </font>
    <font>
      <sz val="12"/>
      <color indexed="63"/>
      <name val="宋体"/>
      <family val="0"/>
    </font>
    <font>
      <sz val="13"/>
      <name val="Times New Roman"/>
      <family val="1"/>
    </font>
    <font>
      <sz val="20"/>
      <name val="黑体"/>
      <family val="3"/>
    </font>
    <font>
      <sz val="20"/>
      <name val="Times New Roman"/>
      <family val="1"/>
    </font>
    <font>
      <sz val="12"/>
      <color indexed="8"/>
      <name val="宋体"/>
      <family val="0"/>
    </font>
    <font>
      <sz val="12"/>
      <color indexed="8"/>
      <name val="Times New Roman"/>
      <family val="1"/>
    </font>
    <font>
      <b/>
      <sz val="11"/>
      <name val="宋体"/>
      <family val="0"/>
    </font>
    <font>
      <b/>
      <sz val="16"/>
      <name val="Times New Roman"/>
      <family val="1"/>
    </font>
    <font>
      <b/>
      <sz val="16"/>
      <name val="宋体"/>
      <family val="0"/>
    </font>
    <font>
      <b/>
      <sz val="10"/>
      <name val="宋体"/>
      <family val="0"/>
    </font>
    <font>
      <sz val="10"/>
      <name val="Arial"/>
      <family val="2"/>
    </font>
    <font>
      <b/>
      <sz val="10"/>
      <color indexed="9"/>
      <name val="宋体"/>
      <family val="0"/>
    </font>
    <font>
      <b/>
      <sz val="13"/>
      <color indexed="62"/>
      <name val="宋体"/>
      <family val="0"/>
    </font>
    <font>
      <b/>
      <sz val="10"/>
      <color indexed="63"/>
      <name val="宋体"/>
      <family val="0"/>
    </font>
    <font>
      <sz val="10"/>
      <color indexed="9"/>
      <name val="宋体"/>
      <family val="0"/>
    </font>
    <font>
      <b/>
      <sz val="15"/>
      <color indexed="62"/>
      <name val="宋体"/>
      <family val="0"/>
    </font>
    <font>
      <i/>
      <sz val="10"/>
      <color indexed="23"/>
      <name val="宋体"/>
      <family val="0"/>
    </font>
    <font>
      <sz val="10"/>
      <color indexed="20"/>
      <name val="宋体"/>
      <family val="0"/>
    </font>
    <font>
      <sz val="8"/>
      <name val="Times New Roman"/>
      <family val="1"/>
    </font>
    <font>
      <b/>
      <sz val="11"/>
      <color indexed="62"/>
      <name val="宋体"/>
      <family val="0"/>
    </font>
    <font>
      <u val="single"/>
      <sz val="12"/>
      <color indexed="36"/>
      <name val="宋体"/>
      <family val="0"/>
    </font>
    <font>
      <sz val="10"/>
      <color indexed="17"/>
      <name val="宋体"/>
      <family val="0"/>
    </font>
    <font>
      <sz val="10"/>
      <color indexed="60"/>
      <name val="宋体"/>
      <family val="0"/>
    </font>
    <font>
      <sz val="10"/>
      <color indexed="62"/>
      <name val="宋体"/>
      <family val="0"/>
    </font>
    <font>
      <sz val="10"/>
      <color indexed="16"/>
      <name val="MS Serif"/>
      <family val="1"/>
    </font>
    <font>
      <b/>
      <sz val="10"/>
      <color indexed="52"/>
      <name val="宋体"/>
      <family val="0"/>
    </font>
    <font>
      <sz val="12"/>
      <name val="???"/>
      <family val="2"/>
    </font>
    <font>
      <sz val="10"/>
      <color indexed="52"/>
      <name val="宋体"/>
      <family val="0"/>
    </font>
    <font>
      <b/>
      <sz val="18"/>
      <color indexed="62"/>
      <name val="宋体"/>
      <family val="0"/>
    </font>
    <font>
      <u val="single"/>
      <sz val="12"/>
      <color indexed="12"/>
      <name val="宋体"/>
      <family val="0"/>
    </font>
    <font>
      <sz val="8"/>
      <name val="Arial"/>
      <family val="2"/>
    </font>
    <font>
      <u val="singleAccounting"/>
      <vertAlign val="subscript"/>
      <sz val="10"/>
      <name val="Times New Roman"/>
      <family val="1"/>
    </font>
    <font>
      <sz val="10"/>
      <name val="MS Serif"/>
      <family val="1"/>
    </font>
    <font>
      <b/>
      <sz val="8"/>
      <name val="Arial"/>
      <family val="2"/>
    </font>
    <font>
      <i/>
      <sz val="9"/>
      <name val="Times New Roman"/>
      <family val="1"/>
    </font>
    <font>
      <b/>
      <sz val="12"/>
      <name val="Helv"/>
      <family val="2"/>
    </font>
    <font>
      <sz val="10"/>
      <name val="Courier"/>
      <family val="3"/>
    </font>
    <font>
      <b/>
      <sz val="12"/>
      <name val="Arial"/>
      <family val="2"/>
    </font>
    <font>
      <b/>
      <sz val="10"/>
      <name val="Helv"/>
      <family val="2"/>
    </font>
    <font>
      <b/>
      <sz val="10"/>
      <name val="MS Sans Serif"/>
      <family val="2"/>
    </font>
    <font>
      <b/>
      <sz val="11"/>
      <name val="Helv"/>
      <family val="2"/>
    </font>
    <font>
      <i/>
      <sz val="12"/>
      <name val="Times New Roman"/>
      <family val="1"/>
    </font>
    <font>
      <sz val="11"/>
      <name val="蹈框"/>
      <family val="0"/>
    </font>
    <font>
      <sz val="10"/>
      <name val="Tms Rmn"/>
      <family val="1"/>
    </font>
    <font>
      <b/>
      <sz val="14"/>
      <color indexed="9"/>
      <name val="Times New Roman"/>
      <family val="1"/>
    </font>
    <font>
      <sz val="7"/>
      <name val="Small Fonts"/>
      <family val="2"/>
    </font>
    <font>
      <b/>
      <sz val="12"/>
      <name val="MS Sans Serif"/>
      <family val="2"/>
    </font>
    <font>
      <b/>
      <sz val="13"/>
      <name val="Times New Roman"/>
      <family val="1"/>
    </font>
    <font>
      <b/>
      <i/>
      <sz val="12"/>
      <name val="Times New Roman"/>
      <family val="1"/>
    </font>
    <font>
      <sz val="12"/>
      <name val="MS Sans Serif"/>
      <family val="2"/>
    </font>
    <font>
      <sz val="12"/>
      <name val="바탕체"/>
      <family val="3"/>
    </font>
    <font>
      <b/>
      <sz val="8"/>
      <color indexed="8"/>
      <name val="Helv"/>
      <family val="2"/>
    </font>
    <font>
      <vertAlign val="superscript"/>
      <sz val="10"/>
      <name val="Times New Roman"/>
      <family val="1"/>
    </font>
    <font>
      <b/>
      <sz val="10"/>
      <color indexed="9"/>
      <name val="Times New Roman"/>
      <family val="1"/>
    </font>
    <font>
      <sz val="10"/>
      <color indexed="9"/>
      <name val="Times New Roman"/>
      <family val="1"/>
    </font>
    <font>
      <sz val="11"/>
      <color indexed="9"/>
      <name val="Times New Roman"/>
      <family val="1"/>
    </font>
    <font>
      <sz val="11"/>
      <color theme="1"/>
      <name val="Calibri"/>
      <family val="0"/>
    </font>
    <font>
      <b/>
      <sz val="10"/>
      <color theme="0"/>
      <name val="Times New Roman"/>
      <family val="1"/>
    </font>
    <font>
      <sz val="10"/>
      <color theme="0"/>
      <name val="Times New Roman"/>
      <family val="1"/>
    </font>
    <font>
      <sz val="11"/>
      <color theme="0"/>
      <name val="Times New Roman"/>
      <family val="1"/>
    </font>
    <font>
      <b/>
      <sz val="8"/>
      <name val="Times New Roman"/>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3"/>
        <bgColor indexed="64"/>
      </patternFill>
    </fill>
    <fill>
      <patternFill patternType="solid">
        <fgColor indexed="15"/>
        <bgColor indexed="64"/>
      </patternFill>
    </fill>
    <fill>
      <patternFill patternType="solid">
        <fgColor indexed="31"/>
        <bgColor indexed="64"/>
      </patternFill>
    </fill>
    <fill>
      <patternFill patternType="solid">
        <fgColor indexed="12"/>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s>
  <borders count="29">
    <border>
      <left/>
      <right/>
      <top/>
      <bottom/>
      <diagonal/>
    </border>
    <border>
      <left style="thin"/>
      <right style="thin"/>
      <top style="thin"/>
      <bottom>
        <color indexed="63"/>
      </bottom>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style="thin"/>
      <top style="thin"/>
      <bottom style="thin"/>
    </border>
    <border>
      <left style="thin"/>
      <right/>
      <top style="thin"/>
      <bottom style="thin"/>
    </border>
    <border>
      <left>
        <color indexed="63"/>
      </left>
      <right>
        <color indexed="63"/>
      </right>
      <top style="thin"/>
      <bottom>
        <color indexed="63"/>
      </bottom>
    </border>
    <border>
      <left/>
      <right style="thin"/>
      <top/>
      <bottom style="thin"/>
    </border>
    <border>
      <left>
        <color indexed="63"/>
      </left>
      <right style="thin"/>
      <top style="thin"/>
      <bottom/>
    </border>
    <border>
      <left style="thin"/>
      <right style="thin"/>
      <top>
        <color indexed="63"/>
      </top>
      <bottom style="thin"/>
    </border>
    <border>
      <left>
        <color indexed="63"/>
      </left>
      <right>
        <color indexed="63"/>
      </right>
      <top>
        <color indexed="63"/>
      </top>
      <bottom style="thin"/>
    </border>
    <border>
      <left style="thin"/>
      <right/>
      <top/>
      <bottom style="thin"/>
    </border>
    <border>
      <left style="thin"/>
      <right style="thin"/>
      <top/>
      <bottom/>
    </border>
    <border>
      <left style="thin"/>
      <right/>
      <top style="thin"/>
      <bottom>
        <color indexed="63"/>
      </bottom>
    </border>
    <border>
      <left style="thin"/>
      <right style="double"/>
      <top style="thin"/>
      <bottom style="thin"/>
    </border>
    <border>
      <left style="double"/>
      <right style="thin"/>
      <top style="thin"/>
      <bottom style="thin"/>
    </border>
    <border>
      <left style="thin"/>
      <right style="double"/>
      <top>
        <color indexed="63"/>
      </top>
      <bottom>
        <color indexed="63"/>
      </bottom>
    </border>
    <border>
      <left>
        <color indexed="63"/>
      </left>
      <right style="thin"/>
      <top>
        <color indexed="63"/>
      </top>
      <bottom>
        <color indexed="63"/>
      </bottom>
    </border>
  </borders>
  <cellStyleXfs count="212">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55" fillId="0" borderId="0">
      <alignment/>
      <protection/>
    </xf>
    <xf numFmtId="49" fontId="3" fillId="0" borderId="0" applyProtection="0">
      <alignment horizontal="left"/>
    </xf>
    <xf numFmtId="0" fontId="39" fillId="0" borderId="0">
      <alignment/>
      <protection locked="0"/>
    </xf>
    <xf numFmtId="0" fontId="0" fillId="0" borderId="0">
      <alignment/>
      <protection/>
    </xf>
    <xf numFmtId="0" fontId="0" fillId="0" borderId="0">
      <alignment/>
      <protection/>
    </xf>
    <xf numFmtId="0" fontId="39" fillId="0" borderId="0">
      <alignment/>
      <protection locked="0"/>
    </xf>
    <xf numFmtId="0" fontId="39" fillId="0" borderId="0">
      <alignment/>
      <protection locked="0"/>
    </xf>
    <xf numFmtId="0" fontId="39" fillId="0" borderId="0">
      <alignment/>
      <protection locked="0"/>
    </xf>
    <xf numFmtId="0" fontId="39" fillId="0" borderId="0">
      <alignment/>
      <protection locked="0"/>
    </xf>
    <xf numFmtId="0" fontId="39" fillId="0" borderId="0">
      <alignment/>
      <protection locked="0"/>
    </xf>
    <xf numFmtId="0" fontId="39" fillId="0" borderId="0">
      <alignment/>
      <protection locked="0"/>
    </xf>
    <xf numFmtId="0" fontId="39" fillId="0" borderId="0">
      <alignment/>
      <protection locked="0"/>
    </xf>
    <xf numFmtId="0" fontId="39" fillId="0" borderId="0">
      <alignment/>
      <protection locked="0"/>
    </xf>
    <xf numFmtId="0" fontId="39" fillId="0" borderId="0">
      <alignment/>
      <protection locked="0"/>
    </xf>
    <xf numFmtId="0" fontId="39" fillId="0" borderId="0">
      <alignment/>
      <protection locked="0"/>
    </xf>
    <xf numFmtId="0" fontId="39" fillId="0" borderId="0">
      <alignment/>
      <protection locked="0"/>
    </xf>
    <xf numFmtId="0" fontId="39" fillId="0" borderId="0">
      <alignment/>
      <protection locked="0"/>
    </xf>
    <xf numFmtId="0" fontId="39" fillId="0" borderId="0">
      <alignment/>
      <protection locked="0"/>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locked="0"/>
    </xf>
    <xf numFmtId="0" fontId="39" fillId="0" borderId="0">
      <alignment/>
      <protection locked="0"/>
    </xf>
    <xf numFmtId="0" fontId="39" fillId="0" borderId="0">
      <alignment/>
      <protection locked="0"/>
    </xf>
    <xf numFmtId="0" fontId="39" fillId="0" borderId="0">
      <alignment/>
      <protection locked="0"/>
    </xf>
    <xf numFmtId="0" fontId="39" fillId="0" borderId="0">
      <alignment/>
      <protection locked="0"/>
    </xf>
    <xf numFmtId="0" fontId="39" fillId="0" borderId="0">
      <alignment/>
      <protection locked="0"/>
    </xf>
    <xf numFmtId="0" fontId="39" fillId="0" borderId="0">
      <alignment/>
      <protection/>
    </xf>
    <xf numFmtId="192" fontId="3" fillId="0" borderId="0" applyFill="0" applyBorder="0" applyProtection="0">
      <alignment horizontal="right"/>
    </xf>
    <xf numFmtId="194" fontId="3" fillId="0" borderId="0" applyFill="0" applyBorder="0" applyProtection="0">
      <alignment horizontal="right"/>
    </xf>
    <xf numFmtId="196" fontId="60" fillId="0" borderId="0" applyFill="0" applyBorder="0" applyProtection="0">
      <alignment horizontal="center"/>
    </xf>
    <xf numFmtId="181" fontId="60" fillId="0" borderId="0" applyFill="0" applyBorder="0" applyProtection="0">
      <alignment horizontal="center"/>
    </xf>
    <xf numFmtId="182" fontId="63" fillId="0" borderId="0" applyFill="0" applyBorder="0" applyProtection="0">
      <alignment horizontal="right"/>
    </xf>
    <xf numFmtId="179" fontId="3" fillId="0" borderId="0" applyFill="0" applyBorder="0" applyProtection="0">
      <alignment horizontal="right"/>
    </xf>
    <xf numFmtId="197" fontId="3" fillId="0" borderId="0" applyFill="0" applyBorder="0" applyProtection="0">
      <alignment horizontal="right"/>
    </xf>
    <xf numFmtId="187" fontId="3" fillId="0" borderId="0" applyFill="0" applyBorder="0" applyProtection="0">
      <alignment horizontal="right"/>
    </xf>
    <xf numFmtId="185" fontId="3" fillId="0" borderId="0" applyFill="0" applyBorder="0" applyProtection="0">
      <alignment horizontal="right"/>
    </xf>
    <xf numFmtId="0" fontId="0" fillId="0" borderId="0">
      <alignment/>
      <protection/>
    </xf>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2" borderId="0" applyNumberFormat="0" applyBorder="0" applyAlignment="0" applyProtection="0"/>
    <xf numFmtId="0" fontId="16" fillId="5"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16" fillId="3" borderId="0" applyNumberFormat="0" applyBorder="0" applyAlignment="0" applyProtection="0"/>
    <xf numFmtId="0" fontId="43" fillId="10"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6" borderId="0" applyNumberFormat="0" applyBorder="0" applyAlignment="0" applyProtection="0"/>
    <xf numFmtId="0" fontId="43" fillId="10" borderId="0" applyNumberFormat="0" applyBorder="0" applyAlignment="0" applyProtection="0"/>
    <xf numFmtId="0" fontId="43" fillId="3" borderId="0" applyNumberFormat="0" applyBorder="0" applyAlignment="0" applyProtection="0"/>
    <xf numFmtId="0" fontId="47" fillId="0" borderId="0">
      <alignment horizontal="center" wrapText="1"/>
      <protection locked="0"/>
    </xf>
    <xf numFmtId="190" fontId="0" fillId="0" borderId="0" applyFill="0" applyBorder="0" applyAlignment="0">
      <protection/>
    </xf>
    <xf numFmtId="0" fontId="67" fillId="0" borderId="0">
      <alignment/>
      <protection/>
    </xf>
    <xf numFmtId="0" fontId="68" fillId="0" borderId="0" applyNumberFormat="0" applyFill="0" applyBorder="0" applyAlignment="0" applyProtection="0"/>
    <xf numFmtId="0" fontId="70" fillId="0" borderId="0" applyFill="0" applyBorder="0">
      <alignment horizontal="right"/>
      <protection/>
    </xf>
    <xf numFmtId="0" fontId="0" fillId="0" borderId="0" applyFill="0" applyBorder="0">
      <alignment horizontal="right"/>
      <protection/>
    </xf>
    <xf numFmtId="0" fontId="62" fillId="0" borderId="1">
      <alignment horizontal="center"/>
      <protection/>
    </xf>
    <xf numFmtId="186" fontId="39" fillId="0" borderId="0">
      <alignment/>
      <protection/>
    </xf>
    <xf numFmtId="186" fontId="39" fillId="0" borderId="0">
      <alignment/>
      <protection/>
    </xf>
    <xf numFmtId="186" fontId="39" fillId="0" borderId="0">
      <alignment/>
      <protection/>
    </xf>
    <xf numFmtId="186" fontId="39" fillId="0" borderId="0">
      <alignment/>
      <protection/>
    </xf>
    <xf numFmtId="186" fontId="39" fillId="0" borderId="0">
      <alignment/>
      <protection/>
    </xf>
    <xf numFmtId="186" fontId="39" fillId="0" borderId="0">
      <alignment/>
      <protection/>
    </xf>
    <xf numFmtId="186" fontId="39" fillId="0" borderId="0">
      <alignment/>
      <protection/>
    </xf>
    <xf numFmtId="186" fontId="39" fillId="0" borderId="0">
      <alignment/>
      <protection/>
    </xf>
    <xf numFmtId="41" fontId="0" fillId="0" borderId="0" applyFont="0" applyFill="0" applyBorder="0" applyAlignment="0" applyProtection="0"/>
    <xf numFmtId="178" fontId="0" fillId="0" borderId="0" applyFont="0" applyFill="0" applyBorder="0" applyAlignment="0" applyProtection="0"/>
    <xf numFmtId="180" fontId="3" fillId="0" borderId="0">
      <alignment/>
      <protection/>
    </xf>
    <xf numFmtId="0" fontId="61" fillId="0" borderId="0" applyNumberFormat="0" applyAlignment="0">
      <protection/>
    </xf>
    <xf numFmtId="0" fontId="65" fillId="0" borderId="0" applyNumberFormat="0" applyAlignment="0">
      <protection/>
    </xf>
    <xf numFmtId="189" fontId="0" fillId="0" borderId="0" applyFont="0" applyFill="0" applyBorder="0" applyAlignment="0" applyProtection="0"/>
    <xf numFmtId="188" fontId="0" fillId="0" borderId="0" applyFont="0" applyFill="0" applyBorder="0" applyAlignment="0" applyProtection="0"/>
    <xf numFmtId="15" fontId="12" fillId="0" borderId="0">
      <alignment/>
      <protection/>
    </xf>
    <xf numFmtId="0" fontId="53" fillId="0" borderId="0" applyNumberFormat="0" applyAlignment="0">
      <protection/>
    </xf>
    <xf numFmtId="0" fontId="59" fillId="11" borderId="2">
      <alignment/>
      <protection/>
    </xf>
    <xf numFmtId="195" fontId="0" fillId="0" borderId="0" applyFont="0" applyFill="0" applyBorder="0" applyAlignment="0" applyProtection="0"/>
    <xf numFmtId="0" fontId="39" fillId="0" borderId="0">
      <alignment/>
      <protection locked="0"/>
    </xf>
    <xf numFmtId="177" fontId="8" fillId="0" borderId="0">
      <alignment horizontal="right"/>
      <protection/>
    </xf>
    <xf numFmtId="0" fontId="39" fillId="0" borderId="0">
      <alignment/>
      <protection/>
    </xf>
    <xf numFmtId="0" fontId="59" fillId="6" borderId="0" applyNumberFormat="0" applyBorder="0" applyAlignment="0" applyProtection="0"/>
    <xf numFmtId="0" fontId="64" fillId="0" borderId="0">
      <alignment horizontal="left"/>
      <protection/>
    </xf>
    <xf numFmtId="0" fontId="66" fillId="0" borderId="3" applyNumberFormat="0" applyAlignment="0" applyProtection="0"/>
    <xf numFmtId="0" fontId="66" fillId="0" borderId="4">
      <alignment horizontal="left" vertical="center"/>
      <protection/>
    </xf>
    <xf numFmtId="0" fontId="59" fillId="2" borderId="2" applyNumberFormat="0" applyBorder="0" applyAlignment="0" applyProtection="0"/>
    <xf numFmtId="202" fontId="23" fillId="12" borderId="0">
      <alignment/>
      <protection/>
    </xf>
    <xf numFmtId="0" fontId="0" fillId="13" borderId="0" applyNumberFormat="0" applyFont="0" applyBorder="0" applyAlignment="0" applyProtection="0"/>
    <xf numFmtId="38" fontId="2" fillId="0" borderId="0">
      <alignment/>
      <protection/>
    </xf>
    <xf numFmtId="38" fontId="76" fillId="0" borderId="0">
      <alignment/>
      <protection/>
    </xf>
    <xf numFmtId="38" fontId="77" fillId="0" borderId="0">
      <alignment/>
      <protection/>
    </xf>
    <xf numFmtId="38" fontId="70" fillId="0" borderId="0">
      <alignment/>
      <protection/>
    </xf>
    <xf numFmtId="0" fontId="8" fillId="0" borderId="0">
      <alignment/>
      <protection/>
    </xf>
    <xf numFmtId="0" fontId="8" fillId="0" borderId="0">
      <alignment/>
      <protection/>
    </xf>
    <xf numFmtId="0" fontId="0" fillId="0" borderId="0" applyFont="0" applyFill="0">
      <alignment horizontal="fill"/>
      <protection/>
    </xf>
    <xf numFmtId="202" fontId="23" fillId="14" borderId="0">
      <alignment/>
      <protection/>
    </xf>
    <xf numFmtId="199" fontId="0" fillId="0" borderId="0" applyFont="0" applyFill="0" applyBorder="0" applyAlignment="0" applyProtection="0"/>
    <xf numFmtId="184" fontId="0" fillId="0" borderId="0" applyFont="0" applyFill="0" applyBorder="0" applyAlignment="0" applyProtection="0"/>
    <xf numFmtId="0" fontId="69" fillId="0" borderId="5">
      <alignment/>
      <protection/>
    </xf>
    <xf numFmtId="201" fontId="0" fillId="0" borderId="0" applyFont="0" applyFill="0" applyBorder="0" applyAlignment="0" applyProtection="0"/>
    <xf numFmtId="183" fontId="0" fillId="0" borderId="0" applyFont="0" applyFill="0" applyBorder="0" applyAlignment="0" applyProtection="0"/>
    <xf numFmtId="0" fontId="3" fillId="0" borderId="0">
      <alignment/>
      <protection/>
    </xf>
    <xf numFmtId="37" fontId="74" fillId="0" borderId="0">
      <alignment/>
      <protection/>
    </xf>
    <xf numFmtId="39" fontId="23" fillId="0" borderId="0">
      <alignment/>
      <protection/>
    </xf>
    <xf numFmtId="0" fontId="3" fillId="0" borderId="0">
      <alignment/>
      <protection/>
    </xf>
    <xf numFmtId="0" fontId="3" fillId="0" borderId="0">
      <alignment/>
      <protection/>
    </xf>
    <xf numFmtId="0" fontId="26" fillId="0" borderId="0">
      <alignment/>
      <protection/>
    </xf>
    <xf numFmtId="178" fontId="0" fillId="0" borderId="0" applyFont="0" applyFill="0" applyBorder="0" applyAlignment="0" applyProtection="0"/>
    <xf numFmtId="203" fontId="0" fillId="0" borderId="0" applyFont="0" applyFill="0" applyBorder="0" applyAlignment="0" applyProtection="0"/>
    <xf numFmtId="14" fontId="47" fillId="0" borderId="0">
      <alignment horizontal="center" wrapText="1"/>
      <protection locked="0"/>
    </xf>
    <xf numFmtId="10" fontId="0" fillId="0" borderId="0" applyFont="0" applyFill="0" applyBorder="0" applyAlignment="0" applyProtection="0"/>
    <xf numFmtId="9" fontId="0" fillId="0" borderId="0" applyFont="0" applyFill="0" applyBorder="0" applyAlignment="0" applyProtection="0"/>
    <xf numFmtId="0" fontId="59" fillId="6" borderId="2">
      <alignment/>
      <protection/>
    </xf>
    <xf numFmtId="198" fontId="72" fillId="0" borderId="0">
      <alignment/>
      <protection/>
    </xf>
    <xf numFmtId="0" fontId="0" fillId="0" borderId="0" applyNumberFormat="0" applyFont="0" applyFill="0" applyBorder="0" applyAlignment="0" applyProtection="0"/>
    <xf numFmtId="0" fontId="23" fillId="0" borderId="0" applyNumberFormat="0" applyFill="0" applyBorder="0" applyAlignment="0" applyProtection="0"/>
    <xf numFmtId="0" fontId="68" fillId="0" borderId="0" applyNumberFormat="0" applyFill="0" applyBorder="0" applyAlignment="0" applyProtection="0"/>
    <xf numFmtId="0" fontId="73" fillId="15" borderId="0" applyNumberFormat="0">
      <alignment/>
      <protection/>
    </xf>
    <xf numFmtId="0" fontId="75" fillId="0" borderId="2">
      <alignment horizontal="center"/>
      <protection/>
    </xf>
    <xf numFmtId="0" fontId="75" fillId="0" borderId="0">
      <alignment horizontal="center" vertical="center"/>
      <protection/>
    </xf>
    <xf numFmtId="0" fontId="78" fillId="0" borderId="0" applyNumberFormat="0" applyFill="0">
      <alignment horizontal="left" vertical="center"/>
      <protection/>
    </xf>
    <xf numFmtId="0" fontId="69" fillId="0" borderId="0">
      <alignment/>
      <protection/>
    </xf>
    <xf numFmtId="40" fontId="80" fillId="0" borderId="0" applyBorder="0">
      <alignment horizontal="right"/>
      <protection/>
    </xf>
    <xf numFmtId="9" fontId="0" fillId="0" borderId="0" applyFont="0" applyFill="0" applyBorder="0" applyAlignment="0" applyProtection="0"/>
    <xf numFmtId="0" fontId="57" fillId="0" borderId="0" applyNumberFormat="0" applyFill="0" applyBorder="0" applyAlignment="0" applyProtection="0"/>
    <xf numFmtId="0" fontId="44" fillId="0" borderId="6" applyNumberFormat="0" applyFill="0" applyAlignment="0" applyProtection="0"/>
    <xf numFmtId="0" fontId="41"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6" fillId="16" borderId="0" applyNumberFormat="0" applyBorder="0" applyAlignment="0" applyProtection="0"/>
    <xf numFmtId="0" fontId="5" fillId="0" borderId="0">
      <alignment/>
      <protection/>
    </xf>
    <xf numFmtId="0" fontId="23" fillId="0" borderId="0">
      <alignment/>
      <protection/>
    </xf>
    <xf numFmtId="0" fontId="5" fillId="0" borderId="0">
      <alignment/>
      <protection/>
    </xf>
    <xf numFmtId="0" fontId="85" fillId="0" borderId="0">
      <alignment/>
      <protection/>
    </xf>
    <xf numFmtId="0" fontId="5" fillId="0" borderId="0">
      <alignment/>
      <protection/>
    </xf>
    <xf numFmtId="0" fontId="5"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58" fillId="0" borderId="0" applyNumberFormat="0" applyFill="0" applyBorder="0" applyAlignment="0" applyProtection="0"/>
    <xf numFmtId="0" fontId="58" fillId="0" borderId="0" applyNumberFormat="0" applyFill="0" applyBorder="0" applyAlignment="0" applyProtection="0"/>
    <xf numFmtId="0" fontId="68" fillId="0" borderId="0" applyNumberFormat="0" applyFill="0" applyBorder="0" applyAlignment="0" applyProtection="0"/>
    <xf numFmtId="0" fontId="5" fillId="0" borderId="0" applyFill="0" applyBorder="0" applyAlignment="0">
      <protection/>
    </xf>
    <xf numFmtId="0" fontId="50" fillId="17" borderId="0" applyNumberFormat="0" applyBorder="0" applyAlignment="0" applyProtection="0"/>
    <xf numFmtId="0" fontId="28"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2" borderId="10" applyNumberFormat="0" applyAlignment="0" applyProtection="0"/>
    <xf numFmtId="0" fontId="40" fillId="18" borderId="11" applyNumberFormat="0" applyAlignment="0" applyProtection="0"/>
    <xf numFmtId="0" fontId="45" fillId="0" borderId="0" applyNumberFormat="0" applyFill="0" applyBorder="0" applyAlignment="0" applyProtection="0"/>
    <xf numFmtId="0" fontId="18" fillId="0" borderId="0" applyNumberFormat="0" applyFill="0" applyBorder="0" applyAlignment="0" applyProtection="0"/>
    <xf numFmtId="0" fontId="56" fillId="0" borderId="12" applyNumberFormat="0" applyFill="0" applyAlignment="0" applyProtection="0"/>
    <xf numFmtId="176" fontId="0" fillId="0" borderId="0" applyFont="0" applyFill="0" applyBorder="0" applyAlignment="0" applyProtection="0"/>
    <xf numFmtId="205" fontId="0" fillId="0" borderId="0" applyFont="0" applyFill="0" applyBorder="0" applyAlignment="0" applyProtection="0"/>
    <xf numFmtId="193" fontId="0" fillId="0" borderId="0" applyFont="0" applyFill="0" applyBorder="0" applyAlignment="0" applyProtection="0"/>
    <xf numFmtId="204" fontId="0" fillId="0" borderId="0" applyFont="0" applyFill="0" applyBorder="0" applyAlignment="0" applyProtection="0"/>
    <xf numFmtId="0" fontId="3" fillId="0" borderId="0">
      <alignment/>
      <protection/>
    </xf>
    <xf numFmtId="41" fontId="0" fillId="0" borderId="0" applyFont="0" applyFill="0" applyBorder="0" applyAlignment="0" applyProtection="0"/>
    <xf numFmtId="43" fontId="0" fillId="0" borderId="0" applyFont="0" applyFill="0" applyBorder="0" applyAlignment="0" applyProtection="0"/>
    <xf numFmtId="200" fontId="0" fillId="0" borderId="0" applyFont="0" applyFill="0" applyBorder="0" applyAlignment="0" applyProtection="0"/>
    <xf numFmtId="191" fontId="0" fillId="0" borderId="0" applyFont="0" applyFill="0" applyBorder="0" applyAlignment="0" applyProtection="0"/>
    <xf numFmtId="43" fontId="0" fillId="0" borderId="0" applyFont="0" applyFill="0" applyBorder="0" applyAlignment="0" applyProtection="0"/>
    <xf numFmtId="43" fontId="85" fillId="0" borderId="0" applyFont="0" applyFill="0" applyBorder="0" applyAlignment="0" applyProtection="0"/>
    <xf numFmtId="41" fontId="0" fillId="0" borderId="0" applyFont="0" applyFill="0" applyBorder="0" applyAlignment="0" applyProtection="0"/>
    <xf numFmtId="0" fontId="71" fillId="0" borderId="0">
      <alignment/>
      <protection/>
    </xf>
    <xf numFmtId="0" fontId="43" fillId="10"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21" borderId="0" applyNumberFormat="0" applyBorder="0" applyAlignment="0" applyProtection="0"/>
    <xf numFmtId="0" fontId="51" fillId="8" borderId="0" applyNumberFormat="0" applyBorder="0" applyAlignment="0" applyProtection="0"/>
    <xf numFmtId="0" fontId="42" fillId="2" borderId="13" applyNumberFormat="0" applyAlignment="0" applyProtection="0"/>
    <xf numFmtId="0" fontId="52" fillId="3" borderId="10" applyNumberFormat="0" applyAlignment="0" applyProtection="0"/>
    <xf numFmtId="0" fontId="39" fillId="0" borderId="0">
      <alignment/>
      <protection/>
    </xf>
    <xf numFmtId="0" fontId="49" fillId="0" borderId="0" applyNumberFormat="0" applyFill="0" applyBorder="0" applyAlignment="0" applyProtection="0"/>
    <xf numFmtId="0" fontId="0" fillId="4" borderId="14" applyNumberFormat="0" applyFont="0" applyAlignment="0" applyProtection="0"/>
    <xf numFmtId="0" fontId="39" fillId="0" borderId="2"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79" fillId="0" borderId="0">
      <alignment/>
      <protection/>
    </xf>
  </cellStyleXfs>
  <cellXfs count="928">
    <xf numFmtId="0" fontId="0" fillId="0" borderId="0" xfId="0" applyAlignment="1">
      <alignment/>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2" fillId="0" borderId="0" xfId="0" applyFont="1" applyAlignment="1">
      <alignment horizontal="center" vertical="center" wrapText="1"/>
    </xf>
    <xf numFmtId="206" fontId="3" fillId="0" borderId="0" xfId="0" applyNumberFormat="1" applyFont="1" applyAlignment="1">
      <alignment horizontal="center" vertical="center"/>
    </xf>
    <xf numFmtId="0" fontId="3" fillId="0" borderId="0" xfId="0" applyNumberFormat="1" applyFont="1" applyAlignment="1">
      <alignment horizontal="center" vertical="center"/>
    </xf>
    <xf numFmtId="0" fontId="3" fillId="0" borderId="0" xfId="0" applyNumberFormat="1" applyFont="1" applyAlignment="1">
      <alignment horizontal="right" vertical="center"/>
    </xf>
    <xf numFmtId="0" fontId="5" fillId="0" borderId="0" xfId="0" applyFont="1" applyAlignment="1">
      <alignment horizontal="right" vertical="center"/>
    </xf>
    <xf numFmtId="0" fontId="5" fillId="0" borderId="2" xfId="0" applyFont="1" applyBorder="1" applyAlignment="1">
      <alignment horizontal="center" vertical="center"/>
    </xf>
    <xf numFmtId="0" fontId="5" fillId="0" borderId="15" xfId="0" applyFont="1" applyBorder="1" applyAlignment="1">
      <alignment horizontal="center" vertical="center" wrapText="1"/>
    </xf>
    <xf numFmtId="0" fontId="3" fillId="0" borderId="2" xfId="0" applyFont="1" applyBorder="1" applyAlignment="1">
      <alignment horizontal="center" vertical="center"/>
    </xf>
    <xf numFmtId="14" fontId="3" fillId="0" borderId="2" xfId="0" applyNumberFormat="1" applyFont="1" applyBorder="1" applyAlignment="1">
      <alignment horizontal="center" vertical="center"/>
    </xf>
    <xf numFmtId="43" fontId="3" fillId="0" borderId="15" xfId="0" applyNumberFormat="1" applyFont="1" applyBorder="1" applyAlignment="1">
      <alignment horizontal="right" vertical="center"/>
    </xf>
    <xf numFmtId="43" fontId="3" fillId="0" borderId="2" xfId="0" applyNumberFormat="1" applyFont="1" applyBorder="1" applyAlignment="1">
      <alignment horizontal="right" vertical="center"/>
    </xf>
    <xf numFmtId="0" fontId="3" fillId="0" borderId="2" xfId="0" applyFont="1" applyBorder="1" applyAlignment="1">
      <alignment vertical="center"/>
    </xf>
    <xf numFmtId="0" fontId="3" fillId="0" borderId="2" xfId="0" applyFont="1" applyBorder="1" applyAlignment="1">
      <alignment horizontal="left" vertical="center"/>
    </xf>
    <xf numFmtId="0" fontId="5" fillId="0" borderId="16" xfId="0" applyFont="1" applyBorder="1" applyAlignment="1">
      <alignment horizontal="center" vertical="center"/>
    </xf>
    <xf numFmtId="0" fontId="3" fillId="0" borderId="15" xfId="0" applyFont="1" applyBorder="1" applyAlignment="1">
      <alignment horizontal="center" vertical="center"/>
    </xf>
    <xf numFmtId="49" fontId="3" fillId="0" borderId="0" xfId="0" applyNumberFormat="1" applyFont="1" applyAlignment="1">
      <alignment vertical="center"/>
    </xf>
    <xf numFmtId="43" fontId="3" fillId="0" borderId="15" xfId="0" applyNumberFormat="1" applyFont="1" applyBorder="1" applyAlignment="1">
      <alignment vertical="center"/>
    </xf>
    <xf numFmtId="43" fontId="3" fillId="0" borderId="2" xfId="0" applyNumberFormat="1" applyFont="1" applyBorder="1" applyAlignment="1">
      <alignment vertical="center"/>
    </xf>
    <xf numFmtId="49" fontId="5" fillId="0" borderId="17" xfId="0" applyNumberFormat="1" applyFont="1" applyBorder="1" applyAlignment="1">
      <alignment horizontal="left" vertical="center"/>
    </xf>
    <xf numFmtId="49" fontId="5" fillId="0" borderId="0" xfId="0" applyNumberFormat="1" applyFont="1" applyAlignment="1">
      <alignment vertical="center"/>
    </xf>
    <xf numFmtId="0" fontId="7" fillId="0" borderId="0" xfId="168" applyFont="1" applyAlignment="1" applyProtection="1">
      <alignment horizontal="left" vertical="center" wrapText="1"/>
      <protection/>
    </xf>
    <xf numFmtId="0" fontId="3" fillId="0" borderId="0" xfId="0" applyFont="1" applyAlignment="1">
      <alignment horizontal="center" vertical="center" wrapText="1"/>
    </xf>
    <xf numFmtId="49" fontId="5" fillId="0" borderId="0" xfId="0" applyNumberFormat="1" applyFont="1" applyBorder="1" applyAlignment="1">
      <alignment vertical="center"/>
    </xf>
    <xf numFmtId="0" fontId="3" fillId="0" borderId="0" xfId="0" applyFont="1" applyBorder="1" applyAlignment="1">
      <alignment vertical="center"/>
    </xf>
    <xf numFmtId="14" fontId="3" fillId="0" borderId="2" xfId="0" applyNumberFormat="1" applyFont="1" applyBorder="1" applyAlignment="1">
      <alignment horizontal="right" vertical="center"/>
    </xf>
    <xf numFmtId="0" fontId="3" fillId="0" borderId="2" xfId="0" applyFont="1" applyBorder="1" applyAlignment="1">
      <alignment horizontal="right" vertical="center"/>
    </xf>
    <xf numFmtId="0" fontId="3" fillId="0" borderId="15" xfId="0" applyFont="1" applyBorder="1" applyAlignment="1">
      <alignment horizontal="right" vertical="center"/>
    </xf>
    <xf numFmtId="206" fontId="3" fillId="0" borderId="0" xfId="0" applyNumberFormat="1" applyFont="1" applyAlignment="1">
      <alignment vertical="center"/>
    </xf>
    <xf numFmtId="0" fontId="9" fillId="0" borderId="2" xfId="0" applyFont="1" applyBorder="1" applyAlignment="1">
      <alignment vertical="center"/>
    </xf>
    <xf numFmtId="0" fontId="9" fillId="0" borderId="0" xfId="0" applyFont="1" applyAlignment="1">
      <alignment vertical="center"/>
    </xf>
    <xf numFmtId="0" fontId="5" fillId="0" borderId="15" xfId="0" applyFont="1" applyBorder="1" applyAlignment="1">
      <alignment horizontal="center" vertical="center"/>
    </xf>
    <xf numFmtId="0" fontId="3" fillId="0" borderId="2" xfId="0" applyNumberFormat="1" applyFont="1" applyBorder="1" applyAlignment="1">
      <alignment horizontal="right" vertical="center"/>
    </xf>
    <xf numFmtId="0" fontId="5" fillId="0" borderId="0" xfId="0" applyFont="1" applyAlignment="1">
      <alignment horizontal="center" vertical="center"/>
    </xf>
    <xf numFmtId="206" fontId="3" fillId="0" borderId="0" xfId="0" applyNumberFormat="1" applyFont="1" applyAlignment="1">
      <alignment horizontal="right" vertical="center"/>
    </xf>
    <xf numFmtId="49" fontId="3" fillId="0" borderId="0" xfId="0" applyNumberFormat="1" applyFont="1" applyBorder="1" applyAlignment="1">
      <alignment horizontal="right" vertical="center"/>
    </xf>
    <xf numFmtId="49" fontId="3" fillId="0" borderId="2" xfId="0" applyNumberFormat="1" applyFont="1" applyBorder="1" applyAlignment="1">
      <alignment horizontal="center" vertical="center"/>
    </xf>
    <xf numFmtId="49" fontId="3" fillId="0" borderId="2" xfId="0" applyNumberFormat="1" applyFont="1" applyBorder="1" applyAlignment="1">
      <alignment vertical="center"/>
    </xf>
    <xf numFmtId="0" fontId="3" fillId="0" borderId="16" xfId="0" applyFont="1" applyBorder="1" applyAlignment="1">
      <alignment horizontal="center" vertical="center"/>
    </xf>
    <xf numFmtId="0" fontId="3" fillId="0" borderId="0" xfId="0" applyFont="1" applyFill="1" applyAlignment="1">
      <alignment vertical="center"/>
    </xf>
    <xf numFmtId="206" fontId="3" fillId="0" borderId="0" xfId="0" applyNumberFormat="1" applyFont="1" applyFill="1" applyAlignment="1">
      <alignment horizontal="center" vertical="center"/>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3" fillId="0" borderId="15" xfId="0" applyFont="1" applyFill="1" applyBorder="1" applyAlignment="1">
      <alignment horizontal="center" vertical="center"/>
    </xf>
    <xf numFmtId="43" fontId="10" fillId="0" borderId="2" xfId="0" applyNumberFormat="1" applyFont="1" applyBorder="1" applyAlignment="1">
      <alignment horizontal="right" vertical="center"/>
    </xf>
    <xf numFmtId="0" fontId="3" fillId="0" borderId="2" xfId="0" applyFont="1" applyFill="1" applyBorder="1" applyAlignment="1">
      <alignment horizontal="center" vertical="center"/>
    </xf>
    <xf numFmtId="14" fontId="3" fillId="0" borderId="15" xfId="0" applyNumberFormat="1" applyFont="1" applyFill="1" applyBorder="1" applyAlignment="1">
      <alignment horizontal="center" vertical="center"/>
    </xf>
    <xf numFmtId="14" fontId="3" fillId="0" borderId="18" xfId="0" applyNumberFormat="1" applyFont="1" applyFill="1" applyBorder="1" applyAlignment="1">
      <alignment horizontal="center" vertical="center"/>
    </xf>
    <xf numFmtId="43" fontId="3" fillId="0" borderId="19" xfId="0" applyNumberFormat="1" applyFont="1" applyBorder="1" applyAlignment="1">
      <alignment horizontal="right" vertical="center"/>
    </xf>
    <xf numFmtId="14" fontId="3" fillId="0" borderId="2" xfId="0" applyNumberFormat="1" applyFont="1" applyFill="1" applyBorder="1" applyAlignment="1">
      <alignment horizontal="center" vertical="center"/>
    </xf>
    <xf numFmtId="43" fontId="3" fillId="0" borderId="18" xfId="0" applyNumberFormat="1" applyFont="1" applyBorder="1" applyAlignment="1">
      <alignment horizontal="right" vertical="center"/>
    </xf>
    <xf numFmtId="43" fontId="3" fillId="0" borderId="0" xfId="0" applyNumberFormat="1" applyFont="1" applyAlignment="1">
      <alignment vertical="center"/>
    </xf>
    <xf numFmtId="0" fontId="5" fillId="0" borderId="2" xfId="0" applyNumberFormat="1" applyFont="1" applyFill="1" applyBorder="1" applyAlignment="1" applyProtection="1">
      <alignment/>
      <protection/>
    </xf>
    <xf numFmtId="0" fontId="5" fillId="0" borderId="2" xfId="0" applyNumberFormat="1" applyFont="1" applyFill="1" applyBorder="1" applyAlignment="1" applyProtection="1">
      <alignment horizontal="center"/>
      <protection/>
    </xf>
    <xf numFmtId="4" fontId="3" fillId="0" borderId="2" xfId="0" applyNumberFormat="1" applyFont="1" applyFill="1" applyBorder="1" applyAlignment="1" applyProtection="1">
      <alignment/>
      <protection/>
    </xf>
    <xf numFmtId="0" fontId="3" fillId="0" borderId="15" xfId="0" applyFont="1" applyBorder="1" applyAlignment="1">
      <alignment vertical="center"/>
    </xf>
    <xf numFmtId="0" fontId="3" fillId="0" borderId="2" xfId="0" applyNumberFormat="1" applyFont="1" applyFill="1" applyBorder="1" applyAlignment="1" applyProtection="1">
      <alignment/>
      <protection/>
    </xf>
    <xf numFmtId="0" fontId="3" fillId="0" borderId="20" xfId="0" applyFont="1" applyFill="1" applyBorder="1" applyAlignment="1">
      <alignment horizontal="center" vertical="center"/>
    </xf>
    <xf numFmtId="4" fontId="3" fillId="0" borderId="2" xfId="0" applyNumberFormat="1" applyFont="1" applyBorder="1" applyAlignment="1">
      <alignment vertical="center"/>
    </xf>
    <xf numFmtId="43" fontId="3" fillId="0" borderId="20" xfId="0" applyNumberFormat="1" applyFont="1" applyBorder="1" applyAlignment="1">
      <alignment horizontal="right" vertical="center"/>
    </xf>
    <xf numFmtId="206" fontId="5" fillId="0" borderId="0" xfId="0" applyNumberFormat="1" applyFont="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43" fontId="3" fillId="0" borderId="2" xfId="0" applyNumberFormat="1" applyFont="1" applyFill="1" applyBorder="1" applyAlignment="1">
      <alignment horizontal="right" vertical="center"/>
    </xf>
    <xf numFmtId="43" fontId="3" fillId="0" borderId="15" xfId="0" applyNumberFormat="1" applyFont="1" applyFill="1" applyBorder="1" applyAlignment="1">
      <alignment horizontal="right" vertical="center"/>
    </xf>
    <xf numFmtId="14" fontId="3" fillId="0" borderId="16" xfId="0" applyNumberFormat="1" applyFont="1" applyFill="1" applyBorder="1" applyAlignment="1">
      <alignment horizontal="center" vertical="center"/>
    </xf>
    <xf numFmtId="43" fontId="11" fillId="0" borderId="2" xfId="0" applyNumberFormat="1" applyFont="1" applyFill="1" applyBorder="1" applyAlignment="1" applyProtection="1">
      <alignment horizontal="right" vertical="center" shrinkToFit="1"/>
      <protection/>
    </xf>
    <xf numFmtId="0" fontId="3" fillId="0" borderId="2" xfId="0" applyFont="1" applyFill="1" applyBorder="1" applyAlignment="1">
      <alignment horizontal="left" vertical="center"/>
    </xf>
    <xf numFmtId="0" fontId="12" fillId="0" borderId="2"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4" fontId="3" fillId="0" borderId="20" xfId="0" applyNumberFormat="1" applyFont="1" applyFill="1" applyBorder="1" applyAlignment="1" applyProtection="1">
      <alignment/>
      <protection/>
    </xf>
    <xf numFmtId="14" fontId="3" fillId="0" borderId="20" xfId="0" applyNumberFormat="1" applyFont="1" applyBorder="1" applyAlignment="1">
      <alignment horizontal="center" vertical="center"/>
    </xf>
    <xf numFmtId="0" fontId="3" fillId="0" borderId="20" xfId="0" applyFont="1" applyBorder="1" applyAlignment="1">
      <alignment horizontal="center" vertical="center"/>
    </xf>
    <xf numFmtId="0" fontId="5" fillId="0" borderId="19" xfId="0" applyFont="1" applyBorder="1" applyAlignment="1">
      <alignment horizontal="center" vertical="center" wrapText="1"/>
    </xf>
    <xf numFmtId="0" fontId="5" fillId="0" borderId="2" xfId="0" applyFont="1" applyBorder="1" applyAlignment="1">
      <alignment horizontal="left" vertical="center"/>
    </xf>
    <xf numFmtId="49" fontId="3" fillId="0" borderId="16" xfId="0" applyNumberFormat="1" applyFont="1" applyBorder="1" applyAlignment="1">
      <alignment horizontal="center" vertical="center"/>
    </xf>
    <xf numFmtId="43" fontId="3" fillId="0" borderId="2" xfId="0" applyNumberFormat="1" applyFont="1" applyFill="1" applyBorder="1" applyAlignment="1" applyProtection="1">
      <alignment horizontal="right" vertical="center" shrinkToFit="1"/>
      <protection/>
    </xf>
    <xf numFmtId="0" fontId="5" fillId="0" borderId="2" xfId="0" applyFont="1" applyFill="1" applyBorder="1" applyAlignment="1">
      <alignment vertical="center"/>
    </xf>
    <xf numFmtId="14" fontId="3" fillId="0" borderId="16" xfId="0" applyNumberFormat="1" applyFont="1" applyBorder="1" applyAlignment="1">
      <alignment horizontal="center" vertical="center"/>
    </xf>
    <xf numFmtId="0" fontId="5" fillId="0" borderId="2" xfId="0" applyFont="1" applyBorder="1" applyAlignment="1">
      <alignment vertical="center" wrapText="1"/>
    </xf>
    <xf numFmtId="0" fontId="3" fillId="0" borderId="2" xfId="0" applyFont="1" applyBorder="1" applyAlignment="1">
      <alignment vertical="center" wrapText="1"/>
    </xf>
    <xf numFmtId="0" fontId="13" fillId="0" borderId="2" xfId="0" applyNumberFormat="1" applyFont="1" applyFill="1" applyBorder="1" applyAlignment="1" applyProtection="1">
      <alignment horizontal="left" vertical="center"/>
      <protection/>
    </xf>
    <xf numFmtId="14" fontId="3" fillId="0" borderId="4" xfId="0" applyNumberFormat="1" applyFont="1" applyBorder="1" applyAlignment="1">
      <alignment horizontal="center" vertical="center"/>
    </xf>
    <xf numFmtId="207" fontId="3" fillId="0" borderId="0" xfId="0" applyNumberFormat="1" applyFont="1" applyAlignment="1">
      <alignment vertical="center"/>
    </xf>
    <xf numFmtId="207" fontId="3" fillId="0" borderId="0" xfId="0" applyNumberFormat="1" applyFont="1" applyAlignment="1">
      <alignment horizontal="center" vertical="center"/>
    </xf>
    <xf numFmtId="0" fontId="3" fillId="0" borderId="0" xfId="0" applyNumberFormat="1" applyFont="1" applyAlignment="1">
      <alignment vertical="center"/>
    </xf>
    <xf numFmtId="207" fontId="5" fillId="0" borderId="1" xfId="0" applyNumberFormat="1" applyFont="1" applyFill="1" applyBorder="1" applyAlignment="1">
      <alignment horizontal="center" vertical="center"/>
    </xf>
    <xf numFmtId="14" fontId="3" fillId="0" borderId="15" xfId="0" applyNumberFormat="1" applyFont="1" applyBorder="1" applyAlignment="1">
      <alignment horizontal="center" vertical="center"/>
    </xf>
    <xf numFmtId="207" fontId="3" fillId="0" borderId="2" xfId="0" applyNumberFormat="1" applyFont="1" applyBorder="1" applyAlignment="1">
      <alignment horizontal="center" vertical="center"/>
    </xf>
    <xf numFmtId="207" fontId="3" fillId="0" borderId="20" xfId="0" applyNumberFormat="1" applyFont="1" applyBorder="1" applyAlignment="1">
      <alignment horizontal="center" vertical="center"/>
    </xf>
    <xf numFmtId="43" fontId="3" fillId="0" borderId="2" xfId="0" applyNumberFormat="1" applyFont="1" applyFill="1" applyBorder="1" applyAlignment="1">
      <alignment vertical="center"/>
    </xf>
    <xf numFmtId="0" fontId="5" fillId="0" borderId="2" xfId="0" applyFont="1" applyBorder="1" applyAlignment="1">
      <alignment horizontal="center" vertical="center" wrapText="1"/>
    </xf>
    <xf numFmtId="0" fontId="3" fillId="0" borderId="2" xfId="0" applyNumberFormat="1" applyFont="1" applyBorder="1" applyAlignment="1">
      <alignment vertical="center"/>
    </xf>
    <xf numFmtId="0" fontId="5" fillId="0" borderId="15" xfId="0" applyFont="1" applyBorder="1" applyAlignment="1">
      <alignment vertical="center"/>
    </xf>
    <xf numFmtId="49" fontId="3" fillId="0" borderId="15" xfId="0" applyNumberFormat="1" applyFont="1" applyBorder="1" applyAlignment="1">
      <alignment vertical="center"/>
    </xf>
    <xf numFmtId="49" fontId="3" fillId="0" borderId="15" xfId="0" applyNumberFormat="1" applyFont="1" applyBorder="1" applyAlignment="1">
      <alignment horizontal="center" vertical="center"/>
    </xf>
    <xf numFmtId="208" fontId="3" fillId="0" borderId="2" xfId="0" applyNumberFormat="1" applyFont="1" applyBorder="1" applyAlignment="1">
      <alignment horizontal="center" vertical="center"/>
    </xf>
    <xf numFmtId="4" fontId="3" fillId="0" borderId="0" xfId="0" applyNumberFormat="1" applyFont="1" applyAlignment="1">
      <alignment vertical="center"/>
    </xf>
    <xf numFmtId="0" fontId="5" fillId="0" borderId="2" xfId="0" applyFont="1" applyBorder="1" applyAlignment="1">
      <alignment horizontal="justify"/>
    </xf>
    <xf numFmtId="0" fontId="3" fillId="0" borderId="2" xfId="0" applyNumberFormat="1" applyFont="1" applyBorder="1" applyAlignment="1">
      <alignment horizontal="center" vertical="center"/>
    </xf>
    <xf numFmtId="0" fontId="3" fillId="0" borderId="2" xfId="0" applyFont="1" applyBorder="1" applyAlignment="1">
      <alignment horizontal="justify"/>
    </xf>
    <xf numFmtId="0" fontId="5" fillId="0" borderId="2" xfId="0" applyFont="1" applyBorder="1" applyAlignment="1">
      <alignment horizontal="left" vertical="center" wrapText="1"/>
    </xf>
    <xf numFmtId="0" fontId="5" fillId="0" borderId="4" xfId="0"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Fill="1" applyBorder="1" applyAlignment="1">
      <alignment horizontal="center" vertical="center" wrapText="1"/>
    </xf>
    <xf numFmtId="0" fontId="13" fillId="0" borderId="2" xfId="0" applyNumberFormat="1" applyFont="1" applyFill="1" applyBorder="1" applyAlignment="1" applyProtection="1">
      <alignment horizontal="center" vertical="center" wrapText="1"/>
      <protection/>
    </xf>
    <xf numFmtId="0" fontId="3" fillId="0" borderId="15" xfId="0" applyFont="1" applyFill="1" applyBorder="1" applyAlignment="1">
      <alignment horizontal="left" vertical="center"/>
    </xf>
    <xf numFmtId="49" fontId="5" fillId="0" borderId="16" xfId="0" applyNumberFormat="1" applyFont="1" applyBorder="1" applyAlignment="1">
      <alignment horizontal="center" vertical="center"/>
    </xf>
    <xf numFmtId="49" fontId="3" fillId="0" borderId="15" xfId="0" applyNumberFormat="1" applyFont="1" applyBorder="1" applyAlignment="1">
      <alignment horizontal="left" vertical="center"/>
    </xf>
    <xf numFmtId="49" fontId="5" fillId="0" borderId="15" xfId="0" applyNumberFormat="1" applyFont="1" applyBorder="1" applyAlignment="1">
      <alignment horizontal="left" vertical="center"/>
    </xf>
    <xf numFmtId="0" fontId="3" fillId="0" borderId="0" xfId="0" applyFont="1" applyAlignment="1">
      <alignment horizontal="left" vertical="center"/>
    </xf>
    <xf numFmtId="9" fontId="3" fillId="0" borderId="2" xfId="0" applyNumberFormat="1" applyFont="1" applyBorder="1" applyAlignment="1">
      <alignment horizontal="center" vertical="center"/>
    </xf>
    <xf numFmtId="10" fontId="3" fillId="0" borderId="2" xfId="0" applyNumberFormat="1" applyFont="1" applyBorder="1" applyAlignment="1">
      <alignment horizontal="right" vertical="center"/>
    </xf>
    <xf numFmtId="0" fontId="5" fillId="0" borderId="20" xfId="0" applyFont="1" applyBorder="1" applyAlignment="1">
      <alignment horizontal="center" vertical="center"/>
    </xf>
    <xf numFmtId="0" fontId="5" fillId="0" borderId="20" xfId="0" applyFont="1" applyFill="1" applyBorder="1" applyAlignment="1">
      <alignment horizontal="center" vertical="center"/>
    </xf>
    <xf numFmtId="0" fontId="13" fillId="0" borderId="2" xfId="0" applyNumberFormat="1" applyFont="1" applyFill="1" applyBorder="1" applyAlignment="1" applyProtection="1">
      <alignment horizontal="center" vertical="center" shrinkToFit="1"/>
      <protection/>
    </xf>
    <xf numFmtId="0" fontId="13" fillId="0" borderId="20" xfId="0" applyNumberFormat="1" applyFont="1" applyFill="1" applyBorder="1" applyAlignment="1" applyProtection="1">
      <alignment horizontal="center" vertical="center" shrinkToFit="1"/>
      <protection/>
    </xf>
    <xf numFmtId="209" fontId="3" fillId="0" borderId="0" xfId="0" applyNumberFormat="1" applyFont="1" applyAlignment="1">
      <alignment vertical="center"/>
    </xf>
    <xf numFmtId="206" fontId="3" fillId="0" borderId="21" xfId="0" applyNumberFormat="1" applyFont="1" applyBorder="1" applyAlignment="1">
      <alignment vertical="center"/>
    </xf>
    <xf numFmtId="0" fontId="5" fillId="0" borderId="2" xfId="167" applyFont="1" applyFill="1" applyBorder="1" applyAlignment="1">
      <alignment horizontal="center" vertical="center" wrapText="1"/>
      <protection/>
    </xf>
    <xf numFmtId="43" fontId="14" fillId="0" borderId="2" xfId="159" applyNumberFormat="1" applyFont="1" applyFill="1" applyBorder="1" applyAlignment="1" applyProtection="1">
      <alignment horizontal="center" vertical="center" shrinkToFit="1"/>
      <protection/>
    </xf>
    <xf numFmtId="0" fontId="15" fillId="0" borderId="2" xfId="0" applyNumberFormat="1" applyFont="1" applyFill="1" applyBorder="1" applyAlignment="1" applyProtection="1">
      <alignment horizontal="center"/>
      <protection/>
    </xf>
    <xf numFmtId="0" fontId="13" fillId="0" borderId="2" xfId="159" applyNumberFormat="1" applyFont="1" applyFill="1" applyBorder="1" applyAlignment="1" applyProtection="1">
      <alignment horizontal="center" vertical="center" wrapText="1"/>
      <protection/>
    </xf>
    <xf numFmtId="57" fontId="15" fillId="0" borderId="2" xfId="0" applyNumberFormat="1" applyFont="1" applyFill="1" applyBorder="1" applyAlignment="1" applyProtection="1">
      <alignment vertical="center"/>
      <protection/>
    </xf>
    <xf numFmtId="0" fontId="5" fillId="0" borderId="2" xfId="164" applyNumberFormat="1" applyFont="1" applyFill="1" applyBorder="1" applyAlignment="1" applyProtection="1">
      <alignment horizontal="center" vertical="center" wrapText="1"/>
      <protection/>
    </xf>
    <xf numFmtId="43" fontId="5" fillId="0" borderId="2" xfId="0" applyNumberFormat="1" applyFont="1" applyFill="1" applyBorder="1" applyAlignment="1">
      <alignment horizontal="center" vertical="center"/>
    </xf>
    <xf numFmtId="0" fontId="15" fillId="0" borderId="16" xfId="0" applyNumberFormat="1" applyFont="1" applyFill="1" applyBorder="1" applyAlignment="1" applyProtection="1">
      <alignment horizontal="center" vertical="center"/>
      <protection/>
    </xf>
    <xf numFmtId="14" fontId="5" fillId="0" borderId="2" xfId="0" applyNumberFormat="1" applyFont="1" applyBorder="1" applyAlignment="1">
      <alignment horizontal="center" vertical="center"/>
    </xf>
    <xf numFmtId="43" fontId="3" fillId="0" borderId="2" xfId="0" applyNumberFormat="1" applyFont="1" applyBorder="1" applyAlignment="1">
      <alignment horizontal="center" vertical="center"/>
    </xf>
    <xf numFmtId="209" fontId="3" fillId="0" borderId="0" xfId="0" applyNumberFormat="1" applyFont="1" applyAlignment="1">
      <alignment horizontal="center" vertical="center"/>
    </xf>
    <xf numFmtId="209" fontId="5" fillId="0" borderId="16" xfId="0" applyNumberFormat="1" applyFont="1" applyBorder="1" applyAlignment="1">
      <alignment horizontal="center" vertical="center"/>
    </xf>
    <xf numFmtId="0" fontId="3" fillId="0" borderId="0" xfId="0" applyFont="1" applyBorder="1" applyAlignment="1">
      <alignment horizontal="center" vertical="center"/>
    </xf>
    <xf numFmtId="43" fontId="3" fillId="0" borderId="2" xfId="159" applyNumberFormat="1" applyFont="1" applyFill="1" applyBorder="1" applyAlignment="1" applyProtection="1">
      <alignment horizontal="right" vertical="center" shrinkToFit="1"/>
      <protection/>
    </xf>
    <xf numFmtId="209" fontId="3" fillId="0" borderId="16" xfId="0" applyNumberFormat="1" applyFont="1" applyBorder="1" applyAlignment="1">
      <alignment horizontal="right" vertical="center"/>
    </xf>
    <xf numFmtId="43" fontId="3" fillId="0" borderId="0" xfId="0" applyNumberFormat="1" applyFont="1" applyBorder="1" applyAlignment="1">
      <alignment horizontal="right" vertical="center"/>
    </xf>
    <xf numFmtId="209" fontId="3" fillId="0" borderId="2" xfId="0" applyNumberFormat="1" applyFont="1" applyBorder="1" applyAlignment="1">
      <alignment vertical="center"/>
    </xf>
    <xf numFmtId="209" fontId="3" fillId="0" borderId="0" xfId="0" applyNumberFormat="1" applyFont="1" applyAlignment="1">
      <alignment horizontal="right" vertical="center"/>
    </xf>
    <xf numFmtId="209" fontId="5" fillId="0" borderId="0" xfId="0" applyNumberFormat="1" applyFont="1" applyAlignment="1">
      <alignment horizontal="right" vertical="center"/>
    </xf>
    <xf numFmtId="49" fontId="5" fillId="0" borderId="2" xfId="0" applyNumberFormat="1" applyFont="1" applyBorder="1" applyAlignment="1">
      <alignment horizontal="center" vertical="center"/>
    </xf>
    <xf numFmtId="209" fontId="3" fillId="0" borderId="2" xfId="0" applyNumberFormat="1" applyFont="1" applyBorder="1" applyAlignment="1">
      <alignment horizontal="center" vertical="center"/>
    </xf>
    <xf numFmtId="49" fontId="5" fillId="0" borderId="2" xfId="0" applyNumberFormat="1" applyFont="1" applyBorder="1" applyAlignment="1">
      <alignment horizontal="left" vertical="center"/>
    </xf>
    <xf numFmtId="209" fontId="3" fillId="0" borderId="2" xfId="0" applyNumberFormat="1" applyFont="1" applyBorder="1" applyAlignment="1">
      <alignment horizontal="right" vertical="center"/>
    </xf>
    <xf numFmtId="0" fontId="16" fillId="0" borderId="2" xfId="168" applyFont="1" applyBorder="1" applyAlignment="1" applyProtection="1">
      <alignment vertical="center"/>
      <protection/>
    </xf>
    <xf numFmtId="0" fontId="15" fillId="0" borderId="2" xfId="0" applyFont="1" applyBorder="1" applyAlignment="1">
      <alignment vertical="center"/>
    </xf>
    <xf numFmtId="0" fontId="5" fillId="0" borderId="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0" xfId="0" applyFont="1" applyAlignment="1">
      <alignment vertical="center" wrapText="1"/>
    </xf>
    <xf numFmtId="0" fontId="3" fillId="0" borderId="0" xfId="0" applyFont="1" applyFill="1" applyAlignment="1">
      <alignment horizontal="center" vertical="center"/>
    </xf>
    <xf numFmtId="0" fontId="3" fillId="0" borderId="0" xfId="0" applyNumberFormat="1" applyFont="1" applyFill="1" applyAlignment="1">
      <alignment vertical="center"/>
    </xf>
    <xf numFmtId="9" fontId="3" fillId="0" borderId="0" xfId="0" applyNumberFormat="1" applyFont="1" applyAlignment="1">
      <alignment vertical="center"/>
    </xf>
    <xf numFmtId="210" fontId="3" fillId="0" borderId="0" xfId="0" applyNumberFormat="1" applyFont="1" applyAlignment="1">
      <alignment vertical="center"/>
    </xf>
    <xf numFmtId="206" fontId="3" fillId="0" borderId="21" xfId="0" applyNumberFormat="1" applyFont="1" applyBorder="1" applyAlignment="1">
      <alignment horizontal="center" vertical="center"/>
    </xf>
    <xf numFmtId="0" fontId="3" fillId="0" borderId="2" xfId="0" applyFont="1" applyFill="1" applyBorder="1" applyAlignment="1">
      <alignment horizontal="center" vertical="center" wrapText="1"/>
    </xf>
    <xf numFmtId="0" fontId="3" fillId="0" borderId="1" xfId="0" applyFont="1" applyBorder="1" applyAlignment="1">
      <alignment horizontal="center" vertical="center"/>
    </xf>
    <xf numFmtId="0" fontId="16" fillId="0" borderId="2" xfId="159" applyNumberFormat="1" applyFont="1" applyFill="1" applyBorder="1" applyAlignment="1" applyProtection="1">
      <alignment horizontal="center" vertical="center" wrapText="1"/>
      <protection locked="0"/>
    </xf>
    <xf numFmtId="0" fontId="15" fillId="0" borderId="2" xfId="0" applyNumberFormat="1" applyFont="1" applyFill="1" applyBorder="1" applyAlignment="1" applyProtection="1">
      <alignment horizontal="center" vertical="center"/>
      <protection/>
    </xf>
    <xf numFmtId="0" fontId="16" fillId="0" borderId="2" xfId="159" applyNumberFormat="1" applyFont="1" applyFill="1" applyBorder="1" applyAlignment="1" applyProtection="1">
      <alignment horizontal="left" vertical="center" wrapText="1"/>
      <protection locked="0"/>
    </xf>
    <xf numFmtId="0" fontId="3" fillId="0" borderId="2" xfId="159" applyNumberFormat="1" applyFont="1" applyFill="1" applyBorder="1" applyAlignment="1" applyProtection="1">
      <alignment horizontal="center" vertical="center" shrinkToFit="1"/>
      <protection locked="0"/>
    </xf>
    <xf numFmtId="0" fontId="15" fillId="0" borderId="2" xfId="0" applyNumberFormat="1" applyFont="1" applyFill="1" applyBorder="1" applyAlignment="1" applyProtection="1">
      <alignment vertical="center"/>
      <protection/>
    </xf>
    <xf numFmtId="0" fontId="16" fillId="0" borderId="2"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vertical="center"/>
      <protection/>
    </xf>
    <xf numFmtId="0" fontId="3" fillId="0" borderId="2" xfId="0" applyNumberFormat="1" applyFont="1" applyFill="1" applyBorder="1" applyAlignment="1" applyProtection="1">
      <alignment horizontal="center" vertical="center"/>
      <protection/>
    </xf>
    <xf numFmtId="0" fontId="17" fillId="0" borderId="2" xfId="159" applyNumberFormat="1" applyFont="1" applyFill="1" applyBorder="1" applyAlignment="1" applyProtection="1">
      <alignment horizontal="center" vertical="center" wrapText="1"/>
      <protection locked="0"/>
    </xf>
    <xf numFmtId="0" fontId="3" fillId="0" borderId="2" xfId="0" applyNumberFormat="1" applyFont="1" applyFill="1" applyBorder="1" applyAlignment="1" applyProtection="1">
      <alignment horizontal="center"/>
      <protection/>
    </xf>
    <xf numFmtId="0" fontId="3" fillId="0" borderId="16" xfId="0" applyFont="1" applyFill="1" applyBorder="1" applyAlignment="1">
      <alignment horizontal="center" vertical="center"/>
    </xf>
    <xf numFmtId="43" fontId="3" fillId="0" borderId="20" xfId="0" applyNumberFormat="1" applyFont="1" applyBorder="1" applyAlignment="1">
      <alignment horizontal="center" vertical="center"/>
    </xf>
    <xf numFmtId="0" fontId="3" fillId="0" borderId="0" xfId="0" applyNumberFormat="1" applyFont="1" applyFill="1" applyAlignment="1">
      <alignment horizontal="center" vertical="center"/>
    </xf>
    <xf numFmtId="9" fontId="3" fillId="0" borderId="0" xfId="0" applyNumberFormat="1" applyFont="1" applyAlignment="1">
      <alignment horizontal="center" vertical="center"/>
    </xf>
    <xf numFmtId="0" fontId="3" fillId="0" borderId="2" xfId="0" applyNumberFormat="1" applyFont="1" applyFill="1" applyBorder="1" applyAlignment="1">
      <alignment horizontal="center" vertical="center" wrapText="1"/>
    </xf>
    <xf numFmtId="0" fontId="3" fillId="0" borderId="19" xfId="0" applyFont="1" applyFill="1" applyBorder="1" applyAlignment="1">
      <alignment horizontal="center" vertical="center"/>
    </xf>
    <xf numFmtId="9" fontId="3" fillId="0" borderId="1" xfId="0" applyNumberFormat="1" applyFont="1" applyFill="1" applyBorder="1" applyAlignment="1">
      <alignment horizontal="center" vertical="center" wrapText="1"/>
    </xf>
    <xf numFmtId="14" fontId="3" fillId="0" borderId="2" xfId="164" applyNumberFormat="1" applyFont="1" applyFill="1" applyBorder="1" applyAlignment="1" applyProtection="1">
      <alignment horizontal="center" vertical="center" wrapText="1"/>
      <protection/>
    </xf>
    <xf numFmtId="43" fontId="3" fillId="0" borderId="16" xfId="0" applyNumberFormat="1" applyFont="1" applyFill="1" applyBorder="1" applyAlignment="1">
      <alignment horizontal="right" vertical="center"/>
    </xf>
    <xf numFmtId="0" fontId="3" fillId="0" borderId="2" xfId="0" applyNumberFormat="1" applyFont="1" applyFill="1" applyBorder="1" applyAlignment="1">
      <alignment horizontal="right" vertical="center"/>
    </xf>
    <xf numFmtId="9" fontId="3" fillId="0" borderId="2" xfId="0" applyNumberFormat="1" applyFont="1" applyBorder="1" applyAlignment="1">
      <alignment horizontal="right" vertical="center"/>
    </xf>
    <xf numFmtId="0" fontId="3" fillId="0" borderId="20" xfId="0" applyNumberFormat="1" applyFont="1" applyFill="1" applyBorder="1" applyAlignment="1">
      <alignment horizontal="right" vertical="center"/>
    </xf>
    <xf numFmtId="0" fontId="3" fillId="0" borderId="20" xfId="0" applyFont="1" applyBorder="1" applyAlignment="1">
      <alignment vertical="center"/>
    </xf>
    <xf numFmtId="9" fontId="3" fillId="0" borderId="20" xfId="0" applyNumberFormat="1" applyFont="1" applyBorder="1" applyAlignment="1">
      <alignment vertical="center"/>
    </xf>
    <xf numFmtId="0" fontId="5" fillId="0" borderId="0" xfId="0" applyFont="1" applyFill="1" applyAlignment="1">
      <alignment horizontal="right" vertical="center"/>
    </xf>
    <xf numFmtId="4" fontId="3" fillId="0" borderId="0" xfId="0" applyNumberFormat="1" applyFont="1" applyFill="1" applyAlignment="1">
      <alignment vertical="center"/>
    </xf>
    <xf numFmtId="0" fontId="5" fillId="0" borderId="19" xfId="0" applyFont="1" applyBorder="1" applyAlignment="1">
      <alignment horizontal="center" vertical="center"/>
    </xf>
    <xf numFmtId="209" fontId="3" fillId="0" borderId="2" xfId="0" applyNumberFormat="1" applyFont="1" applyFill="1" applyBorder="1" applyAlignment="1">
      <alignment horizontal="right" vertical="center"/>
    </xf>
    <xf numFmtId="10" fontId="3" fillId="0" borderId="2"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0" xfId="0" applyFont="1" applyFill="1" applyAlignment="1">
      <alignment vertical="center" wrapText="1"/>
    </xf>
    <xf numFmtId="213" fontId="3" fillId="0" borderId="0" xfId="0" applyNumberFormat="1" applyFont="1" applyFill="1" applyAlignment="1">
      <alignment horizontal="center" vertical="center"/>
    </xf>
    <xf numFmtId="214" fontId="3" fillId="0" borderId="0" xfId="0" applyNumberFormat="1" applyFont="1" applyFill="1" applyAlignment="1">
      <alignment horizontal="right" vertical="center"/>
    </xf>
    <xf numFmtId="206" fontId="3" fillId="0" borderId="0" xfId="0" applyNumberFormat="1" applyFont="1" applyFill="1" applyAlignment="1">
      <alignment horizontal="center" vertical="center" wrapText="1"/>
    </xf>
    <xf numFmtId="206" fontId="5" fillId="0" borderId="0" xfId="0" applyNumberFormat="1" applyFont="1" applyFill="1" applyAlignment="1">
      <alignment vertical="center"/>
    </xf>
    <xf numFmtId="0" fontId="3" fillId="0" borderId="2" xfId="0" applyNumberFormat="1" applyFont="1" applyFill="1" applyBorder="1" applyAlignment="1" applyProtection="1">
      <alignment vertical="center" shrinkToFit="1"/>
      <protection/>
    </xf>
    <xf numFmtId="0" fontId="15" fillId="0" borderId="2" xfId="159" applyNumberFormat="1" applyFont="1" applyFill="1" applyBorder="1" applyAlignment="1" applyProtection="1">
      <alignment horizontal="left" vertical="center" wrapText="1"/>
      <protection locked="0"/>
    </xf>
    <xf numFmtId="0" fontId="5" fillId="0" borderId="19" xfId="0" applyFont="1" applyFill="1" applyBorder="1" applyAlignment="1">
      <alignment horizontal="center" vertical="center"/>
    </xf>
    <xf numFmtId="214" fontId="5" fillId="0" borderId="1" xfId="0" applyNumberFormat="1" applyFont="1" applyFill="1" applyBorder="1" applyAlignment="1">
      <alignment horizontal="center" vertical="center"/>
    </xf>
    <xf numFmtId="43" fontId="3" fillId="0" borderId="2" xfId="159" applyNumberFormat="1" applyFont="1" applyFill="1" applyBorder="1" applyAlignment="1" applyProtection="1">
      <alignment horizontal="right" vertical="center" shrinkToFit="1"/>
      <protection locked="0"/>
    </xf>
    <xf numFmtId="213" fontId="3" fillId="0" borderId="2" xfId="0" applyNumberFormat="1" applyFont="1" applyFill="1" applyBorder="1" applyAlignment="1" applyProtection="1">
      <alignment vertical="center" wrapText="1"/>
      <protection/>
    </xf>
    <xf numFmtId="214" fontId="3" fillId="0" borderId="2" xfId="0" applyNumberFormat="1" applyFont="1" applyFill="1" applyBorder="1" applyAlignment="1">
      <alignment horizontal="right" vertical="center"/>
    </xf>
    <xf numFmtId="213" fontId="3" fillId="0" borderId="2" xfId="0" applyNumberFormat="1" applyFont="1" applyFill="1" applyBorder="1" applyAlignment="1">
      <alignment horizontal="right" vertical="center"/>
    </xf>
    <xf numFmtId="0" fontId="3" fillId="0" borderId="0" xfId="0" applyFont="1" applyFill="1" applyBorder="1" applyAlignment="1">
      <alignment vertical="center"/>
    </xf>
    <xf numFmtId="0" fontId="5" fillId="0" borderId="0" xfId="0" applyFont="1" applyFill="1" applyBorder="1" applyAlignment="1">
      <alignment horizontal="center" vertical="center"/>
    </xf>
    <xf numFmtId="0" fontId="3" fillId="0" borderId="0" xfId="0" applyFont="1" applyFill="1" applyBorder="1" applyAlignment="1">
      <alignment horizontal="center" vertical="center"/>
    </xf>
    <xf numFmtId="43" fontId="3" fillId="0" borderId="2" xfId="0" applyNumberFormat="1" applyFont="1" applyFill="1" applyBorder="1" applyAlignment="1">
      <alignment horizontal="center" vertical="center"/>
    </xf>
    <xf numFmtId="0" fontId="3" fillId="0" borderId="0" xfId="0" applyNumberFormat="1" applyFont="1" applyFill="1" applyBorder="1" applyAlignment="1" applyProtection="1">
      <alignment vertical="center"/>
      <protection/>
    </xf>
    <xf numFmtId="0" fontId="3" fillId="0" borderId="15" xfId="0" applyNumberFormat="1" applyFont="1" applyFill="1" applyBorder="1" applyAlignment="1" applyProtection="1">
      <alignment vertical="center"/>
      <protection/>
    </xf>
    <xf numFmtId="0" fontId="5" fillId="0" borderId="4" xfId="0" applyFont="1" applyFill="1" applyBorder="1" applyAlignment="1">
      <alignment horizontal="center" vertical="center"/>
    </xf>
    <xf numFmtId="14" fontId="3" fillId="0" borderId="18" xfId="0" applyNumberFormat="1" applyFont="1" applyFill="1" applyBorder="1" applyAlignment="1">
      <alignment horizontal="center" vertical="center" shrinkToFit="1"/>
    </xf>
    <xf numFmtId="14" fontId="3" fillId="0" borderId="20"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43" fontId="3" fillId="0" borderId="2" xfId="0" applyNumberFormat="1" applyFont="1" applyFill="1" applyBorder="1" applyAlignment="1">
      <alignment horizontal="right" vertical="center" wrapText="1"/>
    </xf>
    <xf numFmtId="14" fontId="3" fillId="0" borderId="2" xfId="0" applyNumberFormat="1" applyFont="1" applyFill="1" applyBorder="1" applyAlignment="1">
      <alignment horizontal="center" vertical="center" wrapText="1"/>
    </xf>
    <xf numFmtId="0" fontId="5" fillId="0" borderId="0" xfId="0" applyFont="1" applyFill="1" applyAlignment="1">
      <alignment vertical="center"/>
    </xf>
    <xf numFmtId="214" fontId="3" fillId="0" borderId="20" xfId="0" applyNumberFormat="1" applyFont="1" applyFill="1" applyBorder="1" applyAlignment="1">
      <alignment horizontal="right" vertical="center"/>
    </xf>
    <xf numFmtId="49" fontId="3" fillId="0" borderId="2" xfId="0" applyNumberFormat="1" applyFont="1" applyFill="1" applyBorder="1" applyAlignment="1">
      <alignment horizontal="right" vertical="center"/>
    </xf>
    <xf numFmtId="0" fontId="3" fillId="0" borderId="2" xfId="0" applyFont="1" applyFill="1" applyBorder="1" applyAlignment="1">
      <alignment vertical="center"/>
    </xf>
    <xf numFmtId="213" fontId="3" fillId="0" borderId="2" xfId="0" applyNumberFormat="1" applyFont="1" applyFill="1" applyBorder="1" applyAlignment="1">
      <alignment horizontal="center" vertical="center"/>
    </xf>
    <xf numFmtId="0" fontId="2" fillId="0" borderId="0" xfId="0" applyFont="1" applyFill="1" applyAlignment="1">
      <alignment vertical="center"/>
    </xf>
    <xf numFmtId="0" fontId="13" fillId="0" borderId="0" xfId="0" applyNumberFormat="1" applyFont="1" applyFill="1" applyBorder="1" applyAlignment="1" applyProtection="1">
      <alignment vertical="center"/>
      <protection/>
    </xf>
    <xf numFmtId="0" fontId="3" fillId="11" borderId="0" xfId="0" applyFont="1" applyFill="1" applyAlignment="1">
      <alignment horizontal="center" vertical="center"/>
    </xf>
    <xf numFmtId="206" fontId="3" fillId="0" borderId="0" xfId="0" applyNumberFormat="1" applyFont="1" applyFill="1" applyAlignment="1">
      <alignment vertical="center"/>
    </xf>
    <xf numFmtId="0" fontId="19" fillId="0" borderId="2"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horizontal="center" shrinkToFit="1"/>
      <protection/>
    </xf>
    <xf numFmtId="216" fontId="13" fillId="0" borderId="2" xfId="0" applyNumberFormat="1" applyFont="1" applyFill="1" applyBorder="1" applyAlignment="1" applyProtection="1">
      <alignment horizontal="center" vertical="center" wrapText="1"/>
      <protection/>
    </xf>
    <xf numFmtId="210" fontId="19" fillId="0" borderId="2" xfId="0" applyNumberFormat="1" applyFont="1" applyFill="1" applyBorder="1" applyAlignment="1" applyProtection="1">
      <alignment horizontal="center" vertical="center" wrapText="1"/>
      <protection/>
    </xf>
    <xf numFmtId="14" fontId="19" fillId="0" borderId="2" xfId="0" applyNumberFormat="1" applyFont="1" applyFill="1" applyBorder="1" applyAlignment="1" applyProtection="1">
      <alignment/>
      <protection/>
    </xf>
    <xf numFmtId="216" fontId="13" fillId="0" borderId="1"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protection/>
    </xf>
    <xf numFmtId="0" fontId="20" fillId="0" borderId="16" xfId="0" applyNumberFormat="1" applyFont="1" applyFill="1" applyBorder="1" applyAlignment="1" applyProtection="1">
      <alignment/>
      <protection/>
    </xf>
    <xf numFmtId="216" fontId="19" fillId="0" borderId="2" xfId="0" applyNumberFormat="1" applyFont="1" applyFill="1" applyBorder="1" applyAlignment="1" applyProtection="1">
      <alignment horizontal="center" vertical="center" wrapText="1"/>
      <protection/>
    </xf>
    <xf numFmtId="216" fontId="13" fillId="0" borderId="20"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vertical="center"/>
      <protection/>
    </xf>
    <xf numFmtId="0" fontId="19" fillId="0" borderId="2" xfId="0" applyNumberFormat="1" applyFont="1" applyFill="1" applyBorder="1" applyAlignment="1" applyProtection="1">
      <alignment horizontal="center"/>
      <protection/>
    </xf>
    <xf numFmtId="0" fontId="19" fillId="0" borderId="15" xfId="0" applyNumberFormat="1" applyFont="1" applyFill="1" applyBorder="1" applyAlignment="1" applyProtection="1">
      <alignment horizontal="center"/>
      <protection/>
    </xf>
    <xf numFmtId="14" fontId="19" fillId="0" borderId="0" xfId="0" applyNumberFormat="1" applyFont="1" applyFill="1" applyBorder="1" applyAlignment="1" applyProtection="1">
      <alignment/>
      <protection/>
    </xf>
    <xf numFmtId="0" fontId="20" fillId="0" borderId="20" xfId="0" applyNumberFormat="1" applyFont="1" applyFill="1" applyBorder="1" applyAlignment="1" applyProtection="1">
      <alignment horizontal="center"/>
      <protection/>
    </xf>
    <xf numFmtId="0" fontId="19" fillId="0" borderId="2" xfId="0" applyNumberFormat="1" applyFont="1" applyFill="1" applyBorder="1" applyAlignment="1" applyProtection="1">
      <alignment horizontal="center" vertical="center"/>
      <protection/>
    </xf>
    <xf numFmtId="0" fontId="19" fillId="0" borderId="2" xfId="0" applyNumberFormat="1" applyFont="1" applyFill="1" applyBorder="1" applyAlignment="1" applyProtection="1">
      <alignment horizontal="center" wrapText="1" shrinkToFit="1"/>
      <protection/>
    </xf>
    <xf numFmtId="0" fontId="13" fillId="0" borderId="23" xfId="0" applyNumberFormat="1" applyFont="1" applyFill="1" applyBorder="1" applyAlignment="1" applyProtection="1">
      <alignment horizontal="center"/>
      <protection/>
    </xf>
    <xf numFmtId="212" fontId="19" fillId="0" borderId="2" xfId="0" applyNumberFormat="1" applyFont="1" applyFill="1" applyBorder="1" applyAlignment="1" applyProtection="1">
      <alignment shrinkToFit="1"/>
      <protection/>
    </xf>
    <xf numFmtId="0" fontId="19" fillId="0" borderId="1" xfId="0" applyNumberFormat="1" applyFont="1" applyFill="1" applyBorder="1" applyAlignment="1" applyProtection="1">
      <alignment horizontal="center" vertical="center"/>
      <protection/>
    </xf>
    <xf numFmtId="0" fontId="19" fillId="0" borderId="2" xfId="0" applyNumberFormat="1" applyFont="1" applyFill="1" applyBorder="1" applyAlignment="1" applyProtection="1">
      <alignment horizontal="center" shrinkToFit="1"/>
      <protection/>
    </xf>
    <xf numFmtId="0" fontId="19" fillId="0" borderId="1" xfId="0" applyNumberFormat="1" applyFont="1" applyFill="1" applyBorder="1" applyAlignment="1" applyProtection="1">
      <alignment horizontal="center" wrapText="1" shrinkToFit="1"/>
      <protection/>
    </xf>
    <xf numFmtId="0" fontId="19" fillId="0" borderId="23" xfId="0" applyNumberFormat="1" applyFont="1" applyFill="1" applyBorder="1" applyAlignment="1" applyProtection="1">
      <alignment horizontal="center" vertical="center"/>
      <protection/>
    </xf>
    <xf numFmtId="212" fontId="19" fillId="0" borderId="1" xfId="0" applyNumberFormat="1" applyFont="1" applyFill="1" applyBorder="1" applyAlignment="1" applyProtection="1">
      <alignment horizontal="center"/>
      <protection/>
    </xf>
    <xf numFmtId="212" fontId="19" fillId="0" borderId="2" xfId="0" applyNumberFormat="1" applyFont="1" applyFill="1" applyBorder="1" applyAlignment="1" applyProtection="1">
      <alignment/>
      <protection/>
    </xf>
    <xf numFmtId="0" fontId="19" fillId="0" borderId="20" xfId="0" applyNumberFormat="1" applyFont="1" applyFill="1" applyBorder="1" applyAlignment="1" applyProtection="1">
      <alignment horizontal="center" wrapText="1" shrinkToFit="1"/>
      <protection/>
    </xf>
    <xf numFmtId="0" fontId="13" fillId="0" borderId="2" xfId="0" applyNumberFormat="1" applyFont="1" applyFill="1" applyBorder="1" applyAlignment="1" applyProtection="1">
      <alignment horizontal="center"/>
      <protection/>
    </xf>
    <xf numFmtId="0" fontId="19" fillId="0" borderId="2" xfId="0" applyNumberFormat="1" applyFont="1" applyFill="1" applyBorder="1" applyAlignment="1" applyProtection="1">
      <alignment horizontal="center" vertical="center" wrapText="1" shrinkToFit="1"/>
      <protection/>
    </xf>
    <xf numFmtId="0" fontId="20" fillId="0" borderId="2" xfId="0" applyNumberFormat="1" applyFont="1" applyFill="1" applyBorder="1" applyAlignment="1" applyProtection="1">
      <alignment horizontal="center"/>
      <protection/>
    </xf>
    <xf numFmtId="212" fontId="19" fillId="0" borderId="2" xfId="0" applyNumberFormat="1" applyFont="1" applyFill="1" applyBorder="1" applyAlignment="1" applyProtection="1">
      <alignment horizontal="center"/>
      <protection/>
    </xf>
    <xf numFmtId="0" fontId="19" fillId="0" borderId="1" xfId="0" applyNumberFormat="1" applyFont="1" applyFill="1" applyBorder="1" applyAlignment="1" applyProtection="1">
      <alignment horizontal="center" shrinkToFit="1"/>
      <protection/>
    </xf>
    <xf numFmtId="0" fontId="21" fillId="0" borderId="1" xfId="0" applyNumberFormat="1" applyFont="1" applyFill="1" applyBorder="1" applyAlignment="1" applyProtection="1">
      <alignment horizontal="center" vertical="center"/>
      <protection/>
    </xf>
    <xf numFmtId="212" fontId="19" fillId="0" borderId="0" xfId="0" applyNumberFormat="1" applyFont="1" applyFill="1" applyBorder="1" applyAlignment="1" applyProtection="1">
      <alignment vertical="center"/>
      <protection/>
    </xf>
    <xf numFmtId="0" fontId="19" fillId="0" borderId="23" xfId="0" applyNumberFormat="1" applyFont="1" applyFill="1" applyBorder="1" applyAlignment="1" applyProtection="1">
      <alignment horizontal="center" shrinkToFit="1"/>
      <protection/>
    </xf>
    <xf numFmtId="0" fontId="21" fillId="0" borderId="20" xfId="0" applyNumberFormat="1" applyFont="1" applyFill="1" applyBorder="1" applyAlignment="1" applyProtection="1">
      <alignment horizontal="center" vertical="center"/>
      <protection/>
    </xf>
    <xf numFmtId="212" fontId="19" fillId="0" borderId="20" xfId="0" applyNumberFormat="1" applyFont="1" applyFill="1" applyBorder="1" applyAlignment="1" applyProtection="1">
      <alignment horizontal="center"/>
      <protection/>
    </xf>
    <xf numFmtId="0" fontId="21" fillId="0" borderId="2" xfId="0" applyNumberFormat="1" applyFont="1" applyFill="1" applyBorder="1" applyAlignment="1" applyProtection="1">
      <alignment horizontal="center"/>
      <protection/>
    </xf>
    <xf numFmtId="0" fontId="21" fillId="0" borderId="20" xfId="0" applyNumberFormat="1" applyFont="1" applyFill="1" applyBorder="1" applyAlignment="1" applyProtection="1">
      <alignment horizontal="center" shrinkToFit="1"/>
      <protection/>
    </xf>
    <xf numFmtId="0" fontId="21" fillId="0" borderId="2" xfId="0" applyNumberFormat="1" applyFont="1" applyFill="1" applyBorder="1" applyAlignment="1" applyProtection="1">
      <alignment horizontal="center" vertical="center"/>
      <protection/>
    </xf>
    <xf numFmtId="210" fontId="19" fillId="0" borderId="16" xfId="0" applyNumberFormat="1" applyFont="1" applyFill="1" applyBorder="1" applyAlignment="1" applyProtection="1">
      <alignment horizontal="center" vertical="center"/>
      <protection/>
    </xf>
    <xf numFmtId="0" fontId="19" fillId="0" borderId="2" xfId="0" applyNumberFormat="1" applyFont="1" applyFill="1" applyBorder="1" applyAlignment="1" applyProtection="1">
      <alignment vertical="center"/>
      <protection/>
    </xf>
    <xf numFmtId="0" fontId="13" fillId="0" borderId="20" xfId="0" applyNumberFormat="1" applyFont="1" applyFill="1" applyBorder="1" applyAlignment="1" applyProtection="1">
      <alignment horizontal="center"/>
      <protection/>
    </xf>
    <xf numFmtId="212" fontId="19" fillId="0" borderId="1" xfId="0" applyNumberFormat="1" applyFont="1" applyFill="1" applyBorder="1" applyAlignment="1" applyProtection="1">
      <alignment/>
      <protection/>
    </xf>
    <xf numFmtId="49" fontId="3" fillId="0" borderId="2" xfId="0" applyNumberFormat="1" applyFont="1" applyFill="1" applyBorder="1" applyAlignment="1">
      <alignment horizontal="center" vertical="center"/>
    </xf>
    <xf numFmtId="210" fontId="3" fillId="0" borderId="2" xfId="0" applyNumberFormat="1" applyFont="1" applyFill="1" applyBorder="1" applyAlignment="1">
      <alignment horizontal="right" vertical="center"/>
    </xf>
    <xf numFmtId="49" fontId="5" fillId="0" borderId="16" xfId="0" applyNumberFormat="1" applyFont="1" applyFill="1" applyBorder="1" applyAlignment="1">
      <alignment horizontal="center" vertical="center"/>
    </xf>
    <xf numFmtId="0" fontId="3" fillId="11" borderId="0" xfId="0" applyNumberFormat="1" applyFont="1" applyFill="1" applyAlignment="1">
      <alignment horizontal="center" vertical="center"/>
    </xf>
    <xf numFmtId="4" fontId="19" fillId="0" borderId="2" xfId="0" applyNumberFormat="1" applyFont="1" applyFill="1" applyBorder="1" applyAlignment="1" applyProtection="1">
      <alignment vertical="center" wrapText="1"/>
      <protection/>
    </xf>
    <xf numFmtId="210" fontId="13" fillId="11" borderId="2" xfId="0" applyNumberFormat="1" applyFont="1" applyFill="1" applyBorder="1" applyAlignment="1" applyProtection="1">
      <alignment horizontal="center" vertical="center" wrapText="1"/>
      <protection/>
    </xf>
    <xf numFmtId="210" fontId="13" fillId="11" borderId="1" xfId="0" applyNumberFormat="1" applyFont="1" applyFill="1" applyBorder="1" applyAlignment="1" applyProtection="1">
      <alignment horizontal="center" vertical="center" wrapText="1"/>
      <protection/>
    </xf>
    <xf numFmtId="0" fontId="19" fillId="11" borderId="2" xfId="0" applyNumberFormat="1" applyFont="1" applyFill="1" applyBorder="1" applyAlignment="1" applyProtection="1">
      <alignment vertical="center"/>
      <protection/>
    </xf>
    <xf numFmtId="210" fontId="13" fillId="11" borderId="20" xfId="0" applyNumberFormat="1" applyFont="1" applyFill="1" applyBorder="1" applyAlignment="1" applyProtection="1">
      <alignment horizontal="center" vertical="center" wrapText="1"/>
      <protection/>
    </xf>
    <xf numFmtId="0" fontId="13" fillId="11" borderId="2" xfId="0" applyNumberFormat="1" applyFont="1" applyFill="1" applyBorder="1" applyAlignment="1" applyProtection="1">
      <alignment horizontal="center" vertical="center"/>
      <protection/>
    </xf>
    <xf numFmtId="212" fontId="19" fillId="0" borderId="2" xfId="0" applyNumberFormat="1" applyFont="1" applyFill="1" applyBorder="1" applyAlignment="1" applyProtection="1">
      <alignment horizontal="right" shrinkToFit="1"/>
      <protection/>
    </xf>
    <xf numFmtId="43" fontId="19" fillId="0" borderId="2" xfId="190" applyFont="1" applyFill="1" applyBorder="1" applyAlignment="1">
      <alignment/>
    </xf>
    <xf numFmtId="0" fontId="13" fillId="11" borderId="23" xfId="0" applyNumberFormat="1" applyFont="1" applyFill="1" applyBorder="1" applyAlignment="1" applyProtection="1">
      <alignment horizontal="center" vertical="center"/>
      <protection/>
    </xf>
    <xf numFmtId="212" fontId="19" fillId="0" borderId="1" xfId="0" applyNumberFormat="1" applyFont="1" applyFill="1" applyBorder="1" applyAlignment="1" applyProtection="1">
      <alignment horizontal="right"/>
      <protection/>
    </xf>
    <xf numFmtId="212" fontId="19" fillId="0" borderId="2" xfId="0" applyNumberFormat="1" applyFont="1" applyFill="1" applyBorder="1" applyAlignment="1" applyProtection="1">
      <alignment horizontal="right"/>
      <protection/>
    </xf>
    <xf numFmtId="0" fontId="19" fillId="0" borderId="2" xfId="0" applyNumberFormat="1" applyFont="1" applyFill="1" applyBorder="1" applyAlignment="1" applyProtection="1">
      <alignment horizontal="right"/>
      <protection/>
    </xf>
    <xf numFmtId="0" fontId="13" fillId="11" borderId="1" xfId="0" applyNumberFormat="1" applyFont="1" applyFill="1" applyBorder="1" applyAlignment="1" applyProtection="1">
      <alignment horizontal="center" vertical="center"/>
      <protection/>
    </xf>
    <xf numFmtId="43" fontId="19" fillId="0" borderId="2" xfId="190" applyFont="1" applyFill="1" applyBorder="1" applyAlignment="1">
      <alignment horizontal="center"/>
    </xf>
    <xf numFmtId="212" fontId="19" fillId="0" borderId="0" xfId="0" applyNumberFormat="1" applyFont="1" applyFill="1" applyBorder="1" applyAlignment="1" applyProtection="1">
      <alignment horizontal="right" vertical="center"/>
      <protection/>
    </xf>
    <xf numFmtId="212" fontId="19" fillId="0" borderId="20" xfId="0" applyNumberFormat="1" applyFont="1" applyFill="1" applyBorder="1" applyAlignment="1" applyProtection="1">
      <alignment horizontal="right"/>
      <protection/>
    </xf>
    <xf numFmtId="10" fontId="3" fillId="0" borderId="2" xfId="0" applyNumberFormat="1" applyFont="1" applyFill="1" applyBorder="1" applyAlignment="1">
      <alignment horizontal="center" vertical="center" wrapText="1"/>
    </xf>
    <xf numFmtId="10" fontId="3" fillId="0" borderId="15" xfId="0" applyNumberFormat="1" applyFont="1" applyFill="1" applyBorder="1" applyAlignment="1">
      <alignment horizontal="right" vertical="center"/>
    </xf>
    <xf numFmtId="210" fontId="20" fillId="11" borderId="2" xfId="0" applyNumberFormat="1" applyFont="1" applyFill="1" applyBorder="1" applyAlignment="1" applyProtection="1">
      <alignment horizontal="center" vertical="center"/>
      <protection/>
    </xf>
    <xf numFmtId="9" fontId="3" fillId="0" borderId="2" xfId="0" applyNumberFormat="1" applyFont="1" applyFill="1" applyBorder="1" applyAlignment="1">
      <alignment horizontal="center" vertical="center" wrapText="1"/>
    </xf>
    <xf numFmtId="0" fontId="13" fillId="11" borderId="20" xfId="0" applyNumberFormat="1" applyFont="1" applyFill="1" applyBorder="1" applyAlignment="1" applyProtection="1">
      <alignment horizontal="center" vertical="center"/>
      <protection/>
    </xf>
    <xf numFmtId="0" fontId="3" fillId="0" borderId="20" xfId="0" applyNumberFormat="1" applyFont="1" applyFill="1" applyBorder="1" applyAlignment="1">
      <alignment horizontal="center" vertical="center" wrapText="1"/>
    </xf>
    <xf numFmtId="43" fontId="3" fillId="0" borderId="20" xfId="0" applyNumberFormat="1" applyFont="1" applyFill="1" applyBorder="1" applyAlignment="1">
      <alignment horizontal="right" vertical="center"/>
    </xf>
    <xf numFmtId="10" fontId="3" fillId="0" borderId="2" xfId="0" applyNumberFormat="1" applyFont="1" applyFill="1" applyBorder="1" applyAlignment="1">
      <alignment horizontal="right" vertical="center"/>
    </xf>
    <xf numFmtId="0" fontId="3" fillId="11" borderId="2" xfId="0" applyFont="1" applyFill="1" applyBorder="1" applyAlignment="1">
      <alignment horizontal="center" vertical="center"/>
    </xf>
    <xf numFmtId="43" fontId="3" fillId="11" borderId="2" xfId="0" applyNumberFormat="1" applyFont="1" applyFill="1" applyBorder="1" applyAlignment="1">
      <alignment horizontal="center" vertical="center"/>
    </xf>
    <xf numFmtId="41" fontId="3" fillId="11" borderId="2" xfId="0" applyNumberFormat="1" applyFont="1" applyFill="1" applyBorder="1" applyAlignment="1">
      <alignment horizontal="center" vertical="center"/>
    </xf>
    <xf numFmtId="0" fontId="3" fillId="0" borderId="0" xfId="0" applyFont="1" applyAlignment="1">
      <alignment horizontal="right" vertical="center"/>
    </xf>
    <xf numFmtId="211" fontId="3" fillId="0" borderId="2" xfId="164" applyNumberFormat="1" applyFont="1" applyFill="1" applyBorder="1" applyAlignment="1" applyProtection="1">
      <alignment horizontal="right" vertical="center" shrinkToFit="1"/>
      <protection/>
    </xf>
    <xf numFmtId="211" fontId="3" fillId="0" borderId="15" xfId="164" applyNumberFormat="1" applyFont="1" applyFill="1" applyBorder="1" applyAlignment="1" applyProtection="1">
      <alignment horizontal="right" vertical="center" shrinkToFit="1"/>
      <protection/>
    </xf>
    <xf numFmtId="0" fontId="3" fillId="0" borderId="0" xfId="0" applyFont="1" applyBorder="1" applyAlignment="1">
      <alignment horizontal="left" vertical="center"/>
    </xf>
    <xf numFmtId="10" fontId="3" fillId="0" borderId="0" xfId="0" applyNumberFormat="1" applyFont="1" applyAlignment="1">
      <alignment vertical="center"/>
    </xf>
    <xf numFmtId="4" fontId="23" fillId="0" borderId="0" xfId="0" applyNumberFormat="1" applyFont="1" applyAlignment="1">
      <alignment/>
    </xf>
    <xf numFmtId="10" fontId="3" fillId="0" borderId="0" xfId="0" applyNumberFormat="1" applyFont="1" applyAlignment="1">
      <alignment horizontal="center" vertical="center"/>
    </xf>
    <xf numFmtId="10" fontId="5" fillId="0" borderId="2"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xf>
    <xf numFmtId="208" fontId="3" fillId="0" borderId="2" xfId="0" applyNumberFormat="1" applyFont="1" applyBorder="1" applyAlignment="1">
      <alignment horizontal="right" vertical="center"/>
    </xf>
    <xf numFmtId="10" fontId="3" fillId="0" borderId="2" xfId="0" applyNumberFormat="1" applyFont="1" applyBorder="1" applyAlignment="1">
      <alignment vertical="center"/>
    </xf>
    <xf numFmtId="214" fontId="3" fillId="0" borderId="0" xfId="0" applyNumberFormat="1" applyFont="1" applyAlignment="1">
      <alignment vertical="center"/>
    </xf>
    <xf numFmtId="14" fontId="5" fillId="0" borderId="2" xfId="0" applyNumberFormat="1" applyFont="1" applyFill="1" applyBorder="1" applyAlignment="1">
      <alignment horizontal="center" vertical="center"/>
    </xf>
    <xf numFmtId="0" fontId="11" fillId="0" borderId="2" xfId="0" applyNumberFormat="1" applyFont="1" applyFill="1" applyBorder="1" applyAlignment="1" applyProtection="1">
      <alignment horizontal="center" vertical="center"/>
      <protection/>
    </xf>
    <xf numFmtId="0" fontId="3" fillId="0" borderId="0" xfId="0" applyFont="1" applyFill="1" applyAlignment="1">
      <alignment horizontal="left" vertical="center"/>
    </xf>
    <xf numFmtId="0" fontId="2" fillId="0" borderId="0" xfId="0" applyFont="1" applyAlignment="1">
      <alignment vertical="center" wrapText="1"/>
    </xf>
    <xf numFmtId="214" fontId="3" fillId="0" borderId="0" xfId="0" applyNumberFormat="1" applyFont="1" applyAlignment="1">
      <alignment horizontal="center" vertical="center"/>
    </xf>
    <xf numFmtId="214" fontId="5" fillId="0" borderId="2" xfId="0" applyNumberFormat="1" applyFont="1" applyBorder="1" applyAlignment="1">
      <alignment horizontal="center" vertical="center"/>
    </xf>
    <xf numFmtId="214" fontId="3" fillId="0" borderId="2" xfId="0" applyNumberFormat="1" applyFont="1" applyBorder="1" applyAlignment="1">
      <alignment vertical="center"/>
    </xf>
    <xf numFmtId="0" fontId="5" fillId="0" borderId="2" xfId="0" applyFont="1" applyBorder="1" applyAlignment="1">
      <alignment vertical="center"/>
    </xf>
    <xf numFmtId="213" fontId="3" fillId="0" borderId="2" xfId="0" applyNumberFormat="1" applyFont="1" applyBorder="1" applyAlignment="1">
      <alignment vertical="center"/>
    </xf>
    <xf numFmtId="213" fontId="3" fillId="0" borderId="2" xfId="0" applyNumberFormat="1" applyFont="1" applyBorder="1" applyAlignment="1">
      <alignment horizontal="right" vertical="center"/>
    </xf>
    <xf numFmtId="214" fontId="3" fillId="0" borderId="2" xfId="0" applyNumberFormat="1" applyFont="1" applyBorder="1" applyAlignment="1">
      <alignment horizontal="right" vertical="center"/>
    </xf>
    <xf numFmtId="43" fontId="3" fillId="0" borderId="0" xfId="0" applyNumberFormat="1" applyFont="1" applyFill="1" applyAlignment="1">
      <alignment vertical="center"/>
    </xf>
    <xf numFmtId="213" fontId="3" fillId="0" borderId="0" xfId="0" applyNumberFormat="1" applyFont="1" applyAlignment="1">
      <alignment vertical="center"/>
    </xf>
    <xf numFmtId="49" fontId="3" fillId="0" borderId="2" xfId="0" applyNumberFormat="1" applyFont="1" applyBorder="1" applyAlignment="1">
      <alignment horizontal="left" vertical="center"/>
    </xf>
    <xf numFmtId="0" fontId="16" fillId="0" borderId="15" xfId="0" applyFont="1" applyBorder="1" applyAlignment="1">
      <alignment vertical="center"/>
    </xf>
    <xf numFmtId="0" fontId="16" fillId="0" borderId="15" xfId="168" applyFont="1" applyBorder="1" applyAlignment="1" applyProtection="1">
      <alignment vertical="center"/>
      <protection/>
    </xf>
    <xf numFmtId="0" fontId="0" fillId="0" borderId="15" xfId="0" applyFont="1" applyBorder="1" applyAlignment="1" applyProtection="1">
      <alignment vertical="center"/>
      <protection/>
    </xf>
    <xf numFmtId="0" fontId="16" fillId="0" borderId="15" xfId="0" applyFont="1" applyBorder="1" applyAlignment="1">
      <alignment horizontal="center" vertical="center"/>
    </xf>
    <xf numFmtId="209" fontId="3" fillId="0" borderId="15" xfId="0" applyNumberFormat="1" applyFont="1" applyBorder="1" applyAlignment="1">
      <alignment horizontal="right" vertical="center"/>
    </xf>
    <xf numFmtId="10" fontId="3" fillId="0" borderId="15" xfId="0" applyNumberFormat="1" applyFont="1" applyBorder="1" applyAlignment="1">
      <alignment horizontal="right" vertical="center"/>
    </xf>
    <xf numFmtId="0" fontId="0" fillId="0" borderId="15" xfId="0" applyBorder="1" applyAlignment="1">
      <alignment/>
    </xf>
    <xf numFmtId="0" fontId="5" fillId="0" borderId="17" xfId="0" applyFont="1" applyBorder="1" applyAlignment="1">
      <alignment horizontal="left" vertical="center"/>
    </xf>
    <xf numFmtId="0" fontId="3" fillId="22" borderId="2" xfId="0" applyFont="1" applyFill="1" applyBorder="1" applyAlignment="1">
      <alignment horizontal="left" vertical="center"/>
    </xf>
    <xf numFmtId="213" fontId="3" fillId="0" borderId="0" xfId="0" applyNumberFormat="1" applyFont="1" applyFill="1" applyBorder="1" applyAlignment="1">
      <alignment horizontal="center" vertical="center" wrapText="1"/>
    </xf>
    <xf numFmtId="0" fontId="16" fillId="0" borderId="15" xfId="168" applyFont="1" applyBorder="1" applyAlignment="1" applyProtection="1">
      <alignment horizontal="left" vertical="center" indent="1"/>
      <protection/>
    </xf>
    <xf numFmtId="10" fontId="3" fillId="0" borderId="20" xfId="0" applyNumberFormat="1" applyFont="1" applyBorder="1" applyAlignment="1">
      <alignment horizontal="right" vertical="center"/>
    </xf>
    <xf numFmtId="213" fontId="5" fillId="0" borderId="2" xfId="0" applyNumberFormat="1" applyFont="1" applyBorder="1" applyAlignment="1">
      <alignment horizontal="center" vertical="center"/>
    </xf>
    <xf numFmtId="213" fontId="3" fillId="0" borderId="2" xfId="0" applyNumberFormat="1" applyFont="1" applyBorder="1" applyAlignment="1">
      <alignment horizontal="center" vertical="center"/>
    </xf>
    <xf numFmtId="213" fontId="5" fillId="0" borderId="15" xfId="0" applyNumberFormat="1" applyFont="1" applyBorder="1" applyAlignment="1">
      <alignment horizontal="center" vertical="center"/>
    </xf>
    <xf numFmtId="0" fontId="5" fillId="0" borderId="2" xfId="0" applyNumberFormat="1" applyFont="1" applyBorder="1" applyAlignment="1">
      <alignment horizontal="center" vertical="top"/>
    </xf>
    <xf numFmtId="213" fontId="3" fillId="0" borderId="16" xfId="0" applyNumberFormat="1" applyFont="1" applyFill="1" applyBorder="1" applyAlignment="1">
      <alignment horizontal="center" vertical="center"/>
    </xf>
    <xf numFmtId="43" fontId="3" fillId="0" borderId="2" xfId="165" applyNumberFormat="1" applyFont="1" applyFill="1" applyBorder="1" applyAlignment="1">
      <alignment horizontal="center" vertical="center" wrapText="1"/>
      <protection/>
    </xf>
    <xf numFmtId="213" fontId="3" fillId="0" borderId="15" xfId="0" applyNumberFormat="1" applyFont="1" applyFill="1" applyBorder="1" applyAlignment="1">
      <alignment horizontal="center" vertical="center"/>
    </xf>
    <xf numFmtId="0" fontId="3" fillId="0" borderId="2" xfId="0" applyNumberFormat="1" applyFont="1" applyBorder="1" applyAlignment="1">
      <alignment horizontal="center" vertical="top"/>
    </xf>
    <xf numFmtId="213" fontId="3" fillId="0" borderId="22" xfId="0" applyNumberFormat="1" applyFont="1" applyFill="1" applyBorder="1" applyAlignment="1">
      <alignment horizontal="center" vertical="center"/>
    </xf>
    <xf numFmtId="43" fontId="3" fillId="0" borderId="2" xfId="190" applyFont="1" applyFill="1" applyBorder="1" applyAlignment="1">
      <alignment horizontal="center" vertical="center"/>
    </xf>
    <xf numFmtId="213" fontId="5" fillId="0" borderId="15" xfId="0" applyNumberFormat="1" applyFont="1" applyFill="1" applyBorder="1" applyAlignment="1">
      <alignment horizontal="center" vertical="center"/>
    </xf>
    <xf numFmtId="43" fontId="3" fillId="0" borderId="20" xfId="190" applyFont="1" applyBorder="1" applyAlignment="1">
      <alignment horizontal="center" vertical="center"/>
    </xf>
    <xf numFmtId="43" fontId="3" fillId="0" borderId="2" xfId="165" applyNumberFormat="1" applyFont="1" applyFill="1" applyBorder="1" applyAlignment="1">
      <alignment horizontal="right" vertical="center" wrapText="1"/>
      <protection/>
    </xf>
    <xf numFmtId="213" fontId="3" fillId="0" borderId="2" xfId="165" applyNumberFormat="1" applyFont="1" applyFill="1" applyBorder="1" applyAlignment="1">
      <alignment horizontal="right" vertical="center" wrapText="1"/>
      <protection/>
    </xf>
    <xf numFmtId="43" fontId="3" fillId="0" borderId="2" xfId="190" applyFont="1" applyFill="1" applyBorder="1" applyAlignment="1">
      <alignment horizontal="right" vertical="center" wrapText="1"/>
    </xf>
    <xf numFmtId="43" fontId="3" fillId="0" borderId="2" xfId="190" applyFont="1" applyBorder="1" applyAlignment="1">
      <alignment horizontal="right" vertical="center"/>
    </xf>
    <xf numFmtId="213" fontId="3" fillId="0" borderId="20" xfId="0" applyNumberFormat="1" applyFont="1" applyBorder="1" applyAlignment="1">
      <alignment horizontal="center" vertical="center"/>
    </xf>
    <xf numFmtId="49" fontId="3" fillId="0" borderId="20" xfId="0" applyNumberFormat="1" applyFont="1" applyBorder="1" applyAlignment="1">
      <alignment horizontal="center" vertical="center" wrapText="1"/>
    </xf>
    <xf numFmtId="49" fontId="3" fillId="0" borderId="0" xfId="0" applyNumberFormat="1" applyFont="1" applyAlignment="1">
      <alignment horizontal="center" vertical="center"/>
    </xf>
    <xf numFmtId="4" fontId="3" fillId="0" borderId="0" xfId="0" applyNumberFormat="1" applyFont="1" applyAlignment="1">
      <alignment horizontal="center" vertical="center"/>
    </xf>
    <xf numFmtId="0" fontId="12" fillId="0" borderId="2" xfId="0" applyNumberFormat="1" applyFont="1" applyFill="1" applyBorder="1" applyAlignment="1" applyProtection="1">
      <alignment horizontal="center"/>
      <protection/>
    </xf>
    <xf numFmtId="0" fontId="5" fillId="0" borderId="0" xfId="0" applyFont="1" applyAlignment="1">
      <alignment vertical="center"/>
    </xf>
    <xf numFmtId="0" fontId="3" fillId="0" borderId="0" xfId="165" applyFont="1" applyFill="1" applyAlignment="1">
      <alignment vertical="center"/>
      <protection/>
    </xf>
    <xf numFmtId="43" fontId="3" fillId="0" borderId="1" xfId="165" applyNumberFormat="1" applyFont="1" applyFill="1" applyBorder="1" applyAlignment="1">
      <alignment horizontal="center" vertical="center" wrapText="1"/>
      <protection/>
    </xf>
    <xf numFmtId="0" fontId="3" fillId="0" borderId="2" xfId="190" applyNumberFormat="1" applyFont="1" applyFill="1" applyBorder="1" applyAlignment="1">
      <alignment horizontal="center" vertical="center" shrinkToFit="1"/>
    </xf>
    <xf numFmtId="43" fontId="16" fillId="0" borderId="2" xfId="190" applyFont="1" applyFill="1" applyBorder="1" applyAlignment="1">
      <alignment horizontal="center" vertical="center"/>
    </xf>
    <xf numFmtId="217" fontId="3" fillId="0" borderId="2" xfId="190" applyNumberFormat="1" applyFont="1" applyFill="1" applyBorder="1" applyAlignment="1">
      <alignment horizontal="center" vertical="center"/>
    </xf>
    <xf numFmtId="43" fontId="3" fillId="0" borderId="2" xfId="190" applyFont="1" applyFill="1" applyBorder="1" applyAlignment="1">
      <alignment horizontal="center" vertical="center" shrinkToFit="1"/>
    </xf>
    <xf numFmtId="43" fontId="3" fillId="0" borderId="2" xfId="190" applyFont="1" applyFill="1" applyBorder="1" applyAlignment="1" applyProtection="1">
      <alignment horizontal="center" vertical="center" wrapText="1"/>
      <protection/>
    </xf>
    <xf numFmtId="43" fontId="15" fillId="0" borderId="2" xfId="190" applyFont="1" applyFill="1" applyBorder="1" applyAlignment="1">
      <alignment horizontal="center" vertical="center"/>
    </xf>
    <xf numFmtId="218" fontId="3" fillId="0" borderId="2" xfId="190" applyNumberFormat="1" applyFont="1" applyFill="1" applyBorder="1" applyAlignment="1">
      <alignment horizontal="center" vertical="center"/>
    </xf>
    <xf numFmtId="43" fontId="3" fillId="0" borderId="2" xfId="190" applyFont="1" applyFill="1" applyBorder="1" applyAlignment="1">
      <alignment horizontal="center" vertical="center" wrapText="1"/>
    </xf>
    <xf numFmtId="43" fontId="3" fillId="0" borderId="2" xfId="190" applyFont="1" applyFill="1" applyBorder="1" applyAlignment="1" applyProtection="1">
      <alignment horizontal="center" vertical="center"/>
      <protection/>
    </xf>
    <xf numFmtId="0" fontId="12" fillId="0" borderId="16" xfId="0" applyNumberFormat="1" applyFont="1" applyFill="1" applyBorder="1" applyAlignment="1" applyProtection="1">
      <alignment horizontal="center"/>
      <protection/>
    </xf>
    <xf numFmtId="43" fontId="3" fillId="0" borderId="20" xfId="165" applyNumberFormat="1" applyFont="1" applyFill="1" applyBorder="1" applyAlignment="1">
      <alignment horizontal="center" vertical="center" wrapText="1"/>
      <protection/>
    </xf>
    <xf numFmtId="206" fontId="3" fillId="0" borderId="0" xfId="0" applyNumberFormat="1" applyFont="1" applyBorder="1" applyAlignment="1">
      <alignment vertical="center"/>
    </xf>
    <xf numFmtId="0" fontId="3" fillId="0" borderId="0" xfId="165" applyFont="1" applyFill="1" applyBorder="1" applyAlignment="1">
      <alignment vertical="center"/>
      <protection/>
    </xf>
    <xf numFmtId="0" fontId="3" fillId="0" borderId="0" xfId="165" applyFont="1" applyFill="1" applyAlignment="1">
      <alignment horizontal="center" vertical="center"/>
      <protection/>
    </xf>
    <xf numFmtId="43" fontId="15" fillId="0" borderId="2" xfId="190" applyFont="1" applyFill="1" applyBorder="1" applyAlignment="1">
      <alignment vertical="center"/>
    </xf>
    <xf numFmtId="0" fontId="3" fillId="0" borderId="15" xfId="0" applyNumberFormat="1" applyFont="1" applyFill="1" applyBorder="1" applyAlignment="1" applyProtection="1">
      <alignment horizontal="center"/>
      <protection/>
    </xf>
    <xf numFmtId="43" fontId="15" fillId="0" borderId="2" xfId="190" applyFont="1" applyFill="1" applyBorder="1" applyAlignment="1">
      <alignment horizontal="center" vertical="center" wrapText="1"/>
    </xf>
    <xf numFmtId="4" fontId="3" fillId="0" borderId="2" xfId="190" applyNumberFormat="1" applyFont="1" applyFill="1" applyBorder="1" applyAlignment="1" applyProtection="1">
      <alignment horizontal="right" vertical="center" wrapText="1"/>
      <protection/>
    </xf>
    <xf numFmtId="43" fontId="3" fillId="0" borderId="16" xfId="0" applyNumberFormat="1" applyFont="1" applyBorder="1" applyAlignment="1">
      <alignment horizontal="right" vertical="center"/>
    </xf>
    <xf numFmtId="0" fontId="3" fillId="0" borderId="0" xfId="0" applyNumberFormat="1" applyFont="1" applyFill="1" applyBorder="1" applyAlignment="1" applyProtection="1">
      <alignment horizontal="center"/>
      <protection/>
    </xf>
    <xf numFmtId="0" fontId="5" fillId="0" borderId="0" xfId="0" applyFont="1" applyBorder="1" applyAlignment="1">
      <alignment horizontal="center" vertical="center"/>
    </xf>
    <xf numFmtId="43" fontId="3" fillId="0" borderId="0" xfId="0" applyNumberFormat="1" applyFont="1" applyBorder="1" applyAlignment="1">
      <alignment vertical="center"/>
    </xf>
    <xf numFmtId="0" fontId="5" fillId="0" borderId="15" xfId="0" applyFont="1" applyFill="1" applyBorder="1" applyAlignment="1">
      <alignment vertical="center"/>
    </xf>
    <xf numFmtId="49" fontId="5" fillId="0" borderId="15" xfId="0" applyNumberFormat="1" applyFont="1" applyFill="1" applyBorder="1" applyAlignment="1">
      <alignment horizontal="left" vertical="center"/>
    </xf>
    <xf numFmtId="0" fontId="5" fillId="0" borderId="2" xfId="0" applyNumberFormat="1" applyFont="1" applyFill="1" applyBorder="1" applyAlignment="1" applyProtection="1">
      <alignment horizontal="center" vertical="center" wrapText="1"/>
      <protection/>
    </xf>
    <xf numFmtId="43" fontId="3" fillId="0" borderId="2" xfId="0" applyNumberFormat="1" applyFont="1" applyFill="1" applyBorder="1" applyAlignment="1" applyProtection="1">
      <alignment horizontal="center" vertical="center"/>
      <protection/>
    </xf>
    <xf numFmtId="43" fontId="5" fillId="0" borderId="15" xfId="0" applyNumberFormat="1" applyFont="1" applyBorder="1" applyAlignment="1">
      <alignment horizontal="right" vertical="center"/>
    </xf>
    <xf numFmtId="0" fontId="5" fillId="0" borderId="20" xfId="0" applyNumberFormat="1" applyFont="1" applyFill="1" applyBorder="1" applyAlignment="1" applyProtection="1">
      <alignment/>
      <protection/>
    </xf>
    <xf numFmtId="43" fontId="3" fillId="0" borderId="2" xfId="0" applyNumberFormat="1" applyFont="1" applyFill="1" applyBorder="1" applyAlignment="1" applyProtection="1">
      <alignment/>
      <protection/>
    </xf>
    <xf numFmtId="0" fontId="12" fillId="0" borderId="20" xfId="0" applyNumberFormat="1" applyFont="1" applyFill="1" applyBorder="1" applyAlignment="1" applyProtection="1">
      <alignment/>
      <protection/>
    </xf>
    <xf numFmtId="49" fontId="5" fillId="0" borderId="2" xfId="0" applyNumberFormat="1" applyFont="1" applyFill="1" applyBorder="1" applyAlignment="1">
      <alignment horizontal="center" vertical="center"/>
    </xf>
    <xf numFmtId="43" fontId="3" fillId="0" borderId="18" xfId="0" applyNumberFormat="1" applyFont="1" applyFill="1" applyBorder="1" applyAlignment="1" applyProtection="1">
      <alignment/>
      <protection/>
    </xf>
    <xf numFmtId="43" fontId="3" fillId="0" borderId="15" xfId="0" applyNumberFormat="1" applyFont="1" applyFill="1" applyBorder="1" applyAlignment="1" applyProtection="1">
      <alignment/>
      <protection/>
    </xf>
    <xf numFmtId="43" fontId="5" fillId="0" borderId="2" xfId="0" applyNumberFormat="1" applyFont="1" applyBorder="1" applyAlignment="1">
      <alignment horizontal="right" vertical="center"/>
    </xf>
    <xf numFmtId="14" fontId="5" fillId="0" borderId="16" xfId="0" applyNumberFormat="1" applyFont="1" applyFill="1" applyBorder="1" applyAlignment="1">
      <alignment horizontal="center" vertical="center"/>
    </xf>
    <xf numFmtId="43" fontId="5" fillId="0" borderId="15" xfId="0" applyNumberFormat="1" applyFont="1" applyFill="1" applyBorder="1" applyAlignment="1">
      <alignment horizontal="right" vertical="center"/>
    </xf>
    <xf numFmtId="43" fontId="5" fillId="0" borderId="2" xfId="0" applyNumberFormat="1" applyFont="1" applyFill="1" applyBorder="1" applyAlignment="1">
      <alignment horizontal="right" vertical="center"/>
    </xf>
    <xf numFmtId="49" fontId="5" fillId="0" borderId="0" xfId="0" applyNumberFormat="1" applyFont="1" applyFill="1" applyAlignment="1">
      <alignment vertical="center"/>
    </xf>
    <xf numFmtId="4" fontId="5" fillId="0" borderId="0" xfId="0" applyNumberFormat="1" applyFont="1" applyFill="1" applyAlignment="1">
      <alignment vertical="center"/>
    </xf>
    <xf numFmtId="213" fontId="13" fillId="0" borderId="0" xfId="190" applyNumberFormat="1" applyFont="1" applyFill="1" applyBorder="1" applyAlignment="1" applyProtection="1">
      <alignment vertical="center" shrinkToFit="1"/>
      <protection locked="0"/>
    </xf>
    <xf numFmtId="0" fontId="3" fillId="0" borderId="1" xfId="0" applyFont="1" applyBorder="1" applyAlignment="1">
      <alignment horizontal="left" vertical="center"/>
    </xf>
    <xf numFmtId="14" fontId="3" fillId="0" borderId="1" xfId="0" applyNumberFormat="1" applyFont="1" applyBorder="1" applyAlignment="1">
      <alignment horizontal="center" vertical="center"/>
    </xf>
    <xf numFmtId="43" fontId="3" fillId="0" borderId="1" xfId="0" applyNumberFormat="1" applyFont="1" applyBorder="1" applyAlignment="1">
      <alignment horizontal="right" vertical="center"/>
    </xf>
    <xf numFmtId="0" fontId="16" fillId="0" borderId="2" xfId="0" applyFont="1" applyBorder="1" applyAlignment="1">
      <alignment horizontal="center" vertical="center"/>
    </xf>
    <xf numFmtId="220" fontId="15" fillId="0" borderId="15" xfId="0" applyNumberFormat="1" applyFont="1" applyFill="1" applyBorder="1" applyAlignment="1">
      <alignment horizontal="center" vertical="center"/>
    </xf>
    <xf numFmtId="214" fontId="26" fillId="0" borderId="16" xfId="0" applyNumberFormat="1" applyFont="1" applyFill="1" applyBorder="1" applyAlignment="1" applyProtection="1">
      <alignment horizontal="center" vertical="center"/>
      <protection/>
    </xf>
    <xf numFmtId="43" fontId="15" fillId="0" borderId="2" xfId="0" applyNumberFormat="1" applyFont="1" applyBorder="1" applyAlignment="1">
      <alignment horizontal="right" vertical="center"/>
    </xf>
    <xf numFmtId="0" fontId="16" fillId="0" borderId="2" xfId="0" applyFont="1" applyFill="1" applyBorder="1" applyAlignment="1">
      <alignment horizontal="center" vertical="center"/>
    </xf>
    <xf numFmtId="14" fontId="15" fillId="0" borderId="15" xfId="0" applyNumberFormat="1" applyFont="1" applyFill="1" applyBorder="1" applyAlignment="1">
      <alignment horizontal="center" vertical="center"/>
    </xf>
    <xf numFmtId="0" fontId="15" fillId="0" borderId="4" xfId="0" applyFont="1" applyFill="1" applyBorder="1" applyAlignment="1">
      <alignment horizontal="center" vertical="center"/>
    </xf>
    <xf numFmtId="43" fontId="15" fillId="0" borderId="2" xfId="0" applyNumberFormat="1" applyFont="1" applyFill="1" applyBorder="1" applyAlignment="1">
      <alignment horizontal="right" vertical="center"/>
    </xf>
    <xf numFmtId="0" fontId="16" fillId="0" borderId="4"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0" xfId="0" applyFont="1" applyFill="1" applyBorder="1" applyAlignment="1">
      <alignment vertical="center"/>
    </xf>
    <xf numFmtId="0" fontId="3" fillId="0" borderId="0" xfId="0" applyNumberFormat="1" applyFont="1" applyFill="1" applyAlignment="1">
      <alignment horizontal="right" vertical="center"/>
    </xf>
    <xf numFmtId="220" fontId="3" fillId="0" borderId="0" xfId="0" applyNumberFormat="1" applyFont="1" applyFill="1" applyAlignment="1">
      <alignment horizontal="center" vertical="center"/>
    </xf>
    <xf numFmtId="220" fontId="3" fillId="0" borderId="2" xfId="0" applyNumberFormat="1" applyFont="1" applyFill="1" applyBorder="1" applyAlignment="1">
      <alignment horizontal="center" vertical="center"/>
    </xf>
    <xf numFmtId="43" fontId="3" fillId="0" borderId="1" xfId="0" applyNumberFormat="1" applyFont="1" applyBorder="1" applyAlignment="1">
      <alignment horizontal="center" vertical="center"/>
    </xf>
    <xf numFmtId="43" fontId="3" fillId="0" borderId="19" xfId="0" applyNumberFormat="1" applyFont="1" applyBorder="1" applyAlignment="1">
      <alignment horizontal="center" vertical="center"/>
    </xf>
    <xf numFmtId="49" fontId="5" fillId="0" borderId="2" xfId="0" applyNumberFormat="1" applyFont="1" applyFill="1" applyBorder="1" applyAlignment="1" applyProtection="1">
      <alignment horizontal="left" vertical="center" wrapText="1"/>
      <protection/>
    </xf>
    <xf numFmtId="220" fontId="3" fillId="0" borderId="15" xfId="0" applyNumberFormat="1" applyFont="1" applyFill="1" applyBorder="1" applyAlignment="1">
      <alignment horizontal="center" vertical="center"/>
    </xf>
    <xf numFmtId="214" fontId="3" fillId="0" borderId="16" xfId="0" applyNumberFormat="1" applyFont="1" applyFill="1" applyBorder="1" applyAlignment="1" applyProtection="1">
      <alignment horizontal="center" vertical="center"/>
      <protection/>
    </xf>
    <xf numFmtId="49" fontId="3" fillId="0" borderId="0" xfId="0" applyNumberFormat="1" applyFont="1" applyFill="1" applyAlignment="1">
      <alignment vertical="center"/>
    </xf>
    <xf numFmtId="0" fontId="12" fillId="0" borderId="2"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protection/>
    </xf>
    <xf numFmtId="43" fontId="3" fillId="0" borderId="2" xfId="0" applyNumberFormat="1" applyFont="1" applyFill="1" applyBorder="1" applyAlignment="1" applyProtection="1">
      <alignment horizontal="right" vertical="center"/>
      <protection/>
    </xf>
    <xf numFmtId="0" fontId="5" fillId="0" borderId="2" xfId="0" applyNumberFormat="1" applyFont="1" applyBorder="1" applyAlignment="1">
      <alignment horizontal="center" vertical="center"/>
    </xf>
    <xf numFmtId="0" fontId="3" fillId="0" borderId="16" xfId="0" applyNumberFormat="1" applyFont="1" applyBorder="1" applyAlignment="1">
      <alignment horizontal="center" vertical="center"/>
    </xf>
    <xf numFmtId="43" fontId="3" fillId="0" borderId="4" xfId="0" applyNumberFormat="1" applyFont="1" applyBorder="1" applyAlignment="1" applyProtection="1">
      <alignment horizontal="right" vertical="center"/>
      <protection/>
    </xf>
    <xf numFmtId="0" fontId="10" fillId="0" borderId="0" xfId="0" applyFont="1" applyAlignment="1">
      <alignment vertical="center"/>
    </xf>
    <xf numFmtId="0" fontId="10" fillId="0" borderId="0" xfId="0" applyFont="1" applyAlignment="1" applyProtection="1">
      <alignment vertical="center"/>
      <protection/>
    </xf>
    <xf numFmtId="0" fontId="3" fillId="0" borderId="0" xfId="0" applyFont="1" applyAlignment="1" applyProtection="1">
      <alignment vertical="center"/>
      <protection/>
    </xf>
    <xf numFmtId="43" fontId="3" fillId="0" borderId="15" xfId="0" applyNumberFormat="1" applyFont="1" applyFill="1" applyBorder="1" applyAlignment="1" applyProtection="1">
      <alignment horizontal="right" vertical="center"/>
      <protection/>
    </xf>
    <xf numFmtId="0" fontId="5" fillId="0" borderId="24" xfId="0" applyFont="1" applyFill="1" applyBorder="1" applyAlignment="1">
      <alignment horizontal="center" vertical="center"/>
    </xf>
    <xf numFmtId="0" fontId="3" fillId="0" borderId="16" xfId="0" applyNumberFormat="1" applyFont="1" applyFill="1" applyBorder="1" applyAlignment="1">
      <alignment horizontal="center" vertical="center"/>
    </xf>
    <xf numFmtId="0" fontId="17" fillId="0" borderId="2" xfId="162" applyNumberFormat="1" applyFont="1" applyFill="1" applyBorder="1" applyAlignment="1" applyProtection="1">
      <alignment horizontal="left" vertical="center" wrapText="1"/>
      <protection/>
    </xf>
    <xf numFmtId="43" fontId="3" fillId="0" borderId="20" xfId="0" applyNumberFormat="1" applyFont="1" applyFill="1" applyBorder="1" applyAlignment="1" applyProtection="1">
      <alignment horizontal="right" vertical="center"/>
      <protection/>
    </xf>
    <xf numFmtId="0" fontId="5" fillId="0" borderId="0" xfId="0" applyNumberFormat="1" applyFont="1" applyBorder="1" applyAlignment="1">
      <alignment horizontal="center" vertical="center"/>
    </xf>
    <xf numFmtId="49" fontId="3" fillId="0" borderId="0" xfId="0" applyNumberFormat="1" applyFont="1" applyBorder="1" applyAlignment="1">
      <alignment horizontal="center" vertical="center"/>
    </xf>
    <xf numFmtId="4" fontId="5" fillId="0" borderId="0" xfId="0" applyNumberFormat="1" applyFont="1" applyFill="1" applyBorder="1" applyAlignment="1">
      <alignment horizontal="center" vertical="center"/>
    </xf>
    <xf numFmtId="0" fontId="3" fillId="0" borderId="0" xfId="0" applyNumberFormat="1" applyFont="1" applyBorder="1" applyAlignment="1">
      <alignment horizontal="center" vertical="center"/>
    </xf>
    <xf numFmtId="43" fontId="3" fillId="0" borderId="0" xfId="0" applyNumberFormat="1" applyFont="1" applyFill="1" applyBorder="1" applyAlignment="1" applyProtection="1">
      <alignment horizontal="right" vertical="center"/>
      <protection/>
    </xf>
    <xf numFmtId="4" fontId="27" fillId="0" borderId="0" xfId="0" applyNumberFormat="1" applyFont="1" applyAlignment="1">
      <alignment horizontal="justify"/>
    </xf>
    <xf numFmtId="43" fontId="3" fillId="0" borderId="1" xfId="0" applyNumberFormat="1" applyFont="1" applyFill="1" applyBorder="1" applyAlignment="1">
      <alignment horizontal="right" vertical="center"/>
    </xf>
    <xf numFmtId="0" fontId="5" fillId="0" borderId="1" xfId="0" applyNumberFormat="1" applyFont="1" applyFill="1" applyBorder="1" applyAlignment="1" applyProtection="1">
      <alignment horizontal="center" vertical="center"/>
      <protection/>
    </xf>
    <xf numFmtId="7" fontId="12" fillId="0" borderId="0" xfId="0" applyNumberFormat="1" applyFont="1" applyFill="1" applyBorder="1" applyAlignment="1" applyProtection="1">
      <alignment/>
      <protection/>
    </xf>
    <xf numFmtId="0" fontId="2" fillId="0" borderId="0" xfId="0" applyFont="1" applyAlignment="1" applyProtection="1">
      <alignment vertical="center"/>
      <protection/>
    </xf>
    <xf numFmtId="0" fontId="3" fillId="0" borderId="0" xfId="0" applyFont="1" applyAlignment="1" applyProtection="1">
      <alignment horizontal="center" vertical="center"/>
      <protection/>
    </xf>
    <xf numFmtId="206"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xf>
    <xf numFmtId="206" fontId="3" fillId="0" borderId="0" xfId="0" applyNumberFormat="1" applyFont="1" applyAlignment="1" applyProtection="1">
      <alignment vertical="center"/>
      <protection/>
    </xf>
    <xf numFmtId="0" fontId="5" fillId="0" borderId="0" xfId="0" applyFont="1" applyAlignment="1" applyProtection="1">
      <alignment vertical="center"/>
      <protection/>
    </xf>
    <xf numFmtId="0" fontId="5" fillId="0" borderId="2" xfId="0" applyFont="1" applyBorder="1" applyAlignment="1" applyProtection="1">
      <alignment horizontal="center" vertical="center"/>
      <protection/>
    </xf>
    <xf numFmtId="0" fontId="5" fillId="0" borderId="1" xfId="0" applyFont="1" applyBorder="1" applyAlignment="1" applyProtection="1">
      <alignment horizontal="center" vertical="center"/>
      <protection/>
    </xf>
    <xf numFmtId="0" fontId="3" fillId="0" borderId="2" xfId="0" applyFont="1" applyBorder="1" applyAlignment="1" applyProtection="1">
      <alignment horizontal="center" vertical="center"/>
      <protection/>
    </xf>
    <xf numFmtId="0" fontId="5" fillId="0" borderId="2" xfId="0" applyFont="1" applyFill="1" applyBorder="1" applyAlignment="1" applyProtection="1">
      <alignment horizontal="center" vertical="center"/>
      <protection/>
    </xf>
    <xf numFmtId="0" fontId="5" fillId="0" borderId="16" xfId="0" applyFont="1" applyBorder="1" applyAlignment="1" applyProtection="1">
      <alignment horizontal="center" vertical="center"/>
      <protection/>
    </xf>
    <xf numFmtId="43" fontId="3" fillId="0" borderId="2" xfId="0" applyNumberFormat="1" applyFont="1" applyBorder="1" applyAlignment="1" applyProtection="1">
      <alignment horizontal="right" vertical="center"/>
      <protection/>
    </xf>
    <xf numFmtId="0" fontId="5" fillId="0" borderId="24" xfId="0" applyFont="1" applyBorder="1" applyAlignment="1" applyProtection="1">
      <alignment horizontal="center" vertical="center"/>
      <protection/>
    </xf>
    <xf numFmtId="43" fontId="3" fillId="0" borderId="2" xfId="160" applyNumberFormat="1" applyFont="1" applyFill="1" applyBorder="1" applyAlignment="1" applyProtection="1">
      <alignment horizontal="right" vertical="center" shrinkToFit="1"/>
      <protection/>
    </xf>
    <xf numFmtId="0" fontId="3" fillId="0" borderId="2" xfId="0" applyFont="1" applyBorder="1" applyAlignment="1" applyProtection="1">
      <alignment vertical="center"/>
      <protection/>
    </xf>
    <xf numFmtId="43" fontId="3" fillId="0" borderId="20" xfId="0" applyNumberFormat="1" applyFont="1" applyBorder="1" applyAlignment="1" applyProtection="1">
      <alignment horizontal="right" vertical="center"/>
      <protection/>
    </xf>
    <xf numFmtId="213" fontId="3" fillId="0" borderId="0" xfId="0" applyNumberFormat="1" applyFont="1" applyFill="1" applyAlignment="1">
      <alignment vertical="center"/>
    </xf>
    <xf numFmtId="0" fontId="5" fillId="0" borderId="2" xfId="0" applyNumberFormat="1" applyFont="1" applyBorder="1" applyAlignment="1" applyProtection="1">
      <alignment horizontal="center" vertical="center"/>
      <protection/>
    </xf>
    <xf numFmtId="0" fontId="3" fillId="0" borderId="0" xfId="0" applyFont="1" applyFill="1" applyAlignment="1" applyProtection="1">
      <alignment vertical="center"/>
      <protection/>
    </xf>
    <xf numFmtId="43" fontId="3" fillId="0" borderId="0" xfId="0" applyNumberFormat="1" applyFont="1" applyFill="1" applyBorder="1" applyAlignment="1" applyProtection="1">
      <alignment/>
      <protection/>
    </xf>
    <xf numFmtId="43" fontId="3" fillId="0" borderId="0" xfId="0" applyNumberFormat="1" applyFont="1" applyFill="1" applyAlignment="1" applyProtection="1">
      <alignment/>
      <protection/>
    </xf>
    <xf numFmtId="0" fontId="3" fillId="0" borderId="15" xfId="0" applyFont="1" applyFill="1" applyBorder="1" applyAlignment="1">
      <alignment vertical="center"/>
    </xf>
    <xf numFmtId="0" fontId="15" fillId="0" borderId="0" xfId="0" applyFont="1" applyBorder="1" applyAlignment="1">
      <alignment horizontal="right" vertical="center"/>
    </xf>
    <xf numFmtId="0" fontId="15" fillId="0" borderId="2" xfId="0" applyFont="1" applyBorder="1" applyAlignment="1">
      <alignment horizontal="center" vertical="center"/>
    </xf>
    <xf numFmtId="0" fontId="15" fillId="0" borderId="15" xfId="0" applyFont="1" applyBorder="1" applyAlignment="1">
      <alignment horizontal="center" vertical="center"/>
    </xf>
    <xf numFmtId="0" fontId="5" fillId="0" borderId="2" xfId="0" applyFont="1" applyFill="1" applyBorder="1" applyAlignment="1">
      <alignment horizontal="left" vertical="center"/>
    </xf>
    <xf numFmtId="43" fontId="3" fillId="0" borderId="19" xfId="0" applyNumberFormat="1" applyFont="1" applyFill="1" applyBorder="1" applyAlignment="1">
      <alignment horizontal="right" vertical="center"/>
    </xf>
    <xf numFmtId="0" fontId="5" fillId="0" borderId="16" xfId="0" applyFont="1" applyBorder="1" applyAlignment="1">
      <alignment horizontal="left" vertical="center"/>
    </xf>
    <xf numFmtId="43" fontId="3" fillId="0" borderId="18" xfId="0" applyNumberFormat="1" applyFont="1" applyFill="1" applyBorder="1" applyAlignment="1">
      <alignment horizontal="right" vertical="center"/>
    </xf>
    <xf numFmtId="0" fontId="3" fillId="0" borderId="0" xfId="0" applyFont="1" applyAlignment="1">
      <alignment/>
    </xf>
    <xf numFmtId="10" fontId="3" fillId="0" borderId="0" xfId="0" applyNumberFormat="1" applyFont="1" applyFill="1" applyAlignment="1">
      <alignment vertical="center"/>
    </xf>
    <xf numFmtId="10" fontId="3" fillId="0" borderId="0" xfId="0" applyNumberFormat="1" applyFont="1" applyAlignment="1">
      <alignment horizontal="right" vertical="center"/>
    </xf>
    <xf numFmtId="10" fontId="5" fillId="0" borderId="0" xfId="0" applyNumberFormat="1" applyFont="1" applyFill="1" applyAlignment="1">
      <alignment horizontal="right" vertical="center"/>
    </xf>
    <xf numFmtId="10" fontId="5" fillId="0" borderId="2" xfId="0" applyNumberFormat="1" applyFont="1" applyFill="1" applyBorder="1" applyAlignment="1">
      <alignment horizontal="center" vertical="center"/>
    </xf>
    <xf numFmtId="0" fontId="28" fillId="0" borderId="15" xfId="168" applyFont="1" applyBorder="1" applyAlignment="1" applyProtection="1">
      <alignment horizontal="left" vertical="center"/>
      <protection/>
    </xf>
    <xf numFmtId="43" fontId="9" fillId="0" borderId="15" xfId="0" applyNumberFormat="1" applyFont="1" applyBorder="1" applyAlignment="1">
      <alignment horizontal="right" vertical="center"/>
    </xf>
    <xf numFmtId="43" fontId="9" fillId="0" borderId="2" xfId="0" applyNumberFormat="1" applyFont="1" applyBorder="1" applyAlignment="1">
      <alignment horizontal="right" vertical="center"/>
    </xf>
    <xf numFmtId="4" fontId="9" fillId="0" borderId="0" xfId="0" applyNumberFormat="1" applyFont="1" applyAlignment="1">
      <alignment vertical="center"/>
    </xf>
    <xf numFmtId="0" fontId="16" fillId="0" borderId="15" xfId="168" applyFont="1" applyFill="1" applyBorder="1" applyAlignment="1" applyProtection="1">
      <alignment horizontal="left" vertical="center" indent="1"/>
      <protection/>
    </xf>
    <xf numFmtId="0" fontId="29" fillId="0" borderId="0" xfId="0" applyFont="1" applyAlignment="1">
      <alignment horizontal="justify"/>
    </xf>
    <xf numFmtId="0" fontId="23" fillId="0" borderId="0" xfId="0" applyFont="1" applyAlignment="1">
      <alignment horizontal="justify"/>
    </xf>
    <xf numFmtId="0" fontId="28" fillId="0" borderId="15" xfId="0" applyFont="1" applyBorder="1" applyAlignment="1">
      <alignment horizontal="left" vertical="center"/>
    </xf>
    <xf numFmtId="0" fontId="8" fillId="0" borderId="0" xfId="0" applyFont="1" applyAlignment="1">
      <alignment vertical="center"/>
    </xf>
    <xf numFmtId="0" fontId="0" fillId="0" borderId="0" xfId="0" applyFont="1" applyAlignment="1">
      <alignment horizontal="center" vertical="center"/>
    </xf>
    <xf numFmtId="0" fontId="8" fillId="0" borderId="0" xfId="0" applyFont="1" applyFill="1" applyAlignment="1">
      <alignment vertical="center"/>
    </xf>
    <xf numFmtId="0" fontId="8" fillId="0" borderId="0" xfId="0" applyFont="1" applyFill="1" applyAlignment="1">
      <alignment/>
    </xf>
    <xf numFmtId="0" fontId="8" fillId="0" borderId="0" xfId="0" applyFont="1" applyAlignment="1">
      <alignment/>
    </xf>
    <xf numFmtId="0" fontId="30" fillId="0" borderId="0" xfId="0" applyFont="1" applyAlignment="1">
      <alignment vertical="center"/>
    </xf>
    <xf numFmtId="206" fontId="8" fillId="0" borderId="0" xfId="0" applyNumberFormat="1" applyFont="1" applyAlignment="1">
      <alignment horizontal="center" vertical="center"/>
    </xf>
    <xf numFmtId="206" fontId="8" fillId="0" borderId="0" xfId="0" applyNumberFormat="1" applyFont="1" applyAlignment="1">
      <alignment horizontal="right" vertical="center"/>
    </xf>
    <xf numFmtId="206" fontId="6" fillId="0" borderId="0" xfId="0" applyNumberFormat="1" applyFont="1" applyAlignment="1">
      <alignment vertical="center"/>
    </xf>
    <xf numFmtId="0" fontId="6" fillId="0" borderId="0" xfId="0" applyFont="1" applyAlignment="1">
      <alignment horizontal="right" vertical="center"/>
    </xf>
    <xf numFmtId="0" fontId="23" fillId="0" borderId="2" xfId="0" applyFont="1" applyBorder="1" applyAlignment="1">
      <alignment horizontal="center" vertical="center"/>
    </xf>
    <xf numFmtId="0" fontId="0" fillId="0" borderId="2" xfId="0" applyFont="1" applyBorder="1" applyAlignment="1">
      <alignment horizontal="center" vertical="center"/>
    </xf>
    <xf numFmtId="0" fontId="0" fillId="0" borderId="2" xfId="0" applyBorder="1" applyAlignment="1">
      <alignment horizontal="center" vertical="center"/>
    </xf>
    <xf numFmtId="0" fontId="24" fillId="0" borderId="2" xfId="0" applyFont="1" applyBorder="1" applyAlignment="1">
      <alignment horizontal="center" vertical="center"/>
    </xf>
    <xf numFmtId="0" fontId="8" fillId="0" borderId="2" xfId="0" applyFont="1" applyBorder="1" applyAlignment="1" applyProtection="1">
      <alignment vertical="center"/>
      <protection/>
    </xf>
    <xf numFmtId="43" fontId="8" fillId="0" borderId="2" xfId="0" applyNumberFormat="1" applyFont="1" applyBorder="1" applyAlignment="1">
      <alignment horizontal="right" vertical="center"/>
    </xf>
    <xf numFmtId="0" fontId="6" fillId="0" borderId="2" xfId="168" applyFont="1" applyBorder="1" applyAlignment="1" applyProtection="1">
      <alignment vertical="center"/>
      <protection/>
    </xf>
    <xf numFmtId="4" fontId="8" fillId="0" borderId="0" xfId="0" applyNumberFormat="1" applyFont="1" applyFill="1" applyAlignment="1">
      <alignment vertical="center"/>
    </xf>
    <xf numFmtId="0" fontId="1" fillId="0" borderId="2" xfId="168" applyFont="1" applyFill="1" applyBorder="1" applyAlignment="1" applyProtection="1">
      <alignment horizontal="right" vertical="center" indent="1"/>
      <protection/>
    </xf>
    <xf numFmtId="43" fontId="8" fillId="0" borderId="2" xfId="0" applyNumberFormat="1" applyFont="1" applyFill="1" applyBorder="1" applyAlignment="1">
      <alignment horizontal="right" vertical="center"/>
    </xf>
    <xf numFmtId="0" fontId="35" fillId="0" borderId="2" xfId="0" applyFont="1" applyBorder="1" applyAlignment="1" applyProtection="1">
      <alignment horizontal="right" vertical="center"/>
      <protection/>
    </xf>
    <xf numFmtId="0" fontId="6" fillId="0" borderId="2" xfId="0" applyFont="1" applyBorder="1" applyAlignment="1" applyProtection="1">
      <alignment horizontal="right" vertical="center"/>
      <protection/>
    </xf>
    <xf numFmtId="221" fontId="36" fillId="0" borderId="0" xfId="133" applyNumberFormat="1" applyFont="1" applyFill="1" applyAlignment="1" applyProtection="1">
      <alignment horizontal="left"/>
      <protection locked="0"/>
    </xf>
    <xf numFmtId="221" fontId="9" fillId="0" borderId="0" xfId="133" applyNumberFormat="1" applyFont="1" applyFill="1" applyAlignment="1" applyProtection="1">
      <alignment horizontal="center"/>
      <protection locked="0"/>
    </xf>
    <xf numFmtId="221" fontId="3" fillId="0" borderId="0" xfId="133" applyNumberFormat="1" applyFont="1" applyFill="1" applyAlignment="1" applyProtection="1">
      <alignment horizontal="center"/>
      <protection locked="0"/>
    </xf>
    <xf numFmtId="221" fontId="5" fillId="0" borderId="0" xfId="133" applyNumberFormat="1" applyFont="1" applyFill="1" applyAlignment="1" applyProtection="1">
      <alignment horizontal="left"/>
      <protection locked="0"/>
    </xf>
    <xf numFmtId="221" fontId="3" fillId="0" borderId="0" xfId="133" applyNumberFormat="1" applyFont="1" applyFill="1" applyAlignment="1" applyProtection="1">
      <alignment horizontal="left"/>
      <protection locked="0"/>
    </xf>
    <xf numFmtId="222" fontId="3" fillId="0" borderId="0" xfId="133" applyNumberFormat="1" applyFont="1" applyFill="1" applyAlignment="1" applyProtection="1">
      <alignment horizontal="left"/>
      <protection locked="0"/>
    </xf>
    <xf numFmtId="221" fontId="3" fillId="0" borderId="0" xfId="133" applyNumberFormat="1" applyFont="1" applyFill="1" applyAlignment="1" applyProtection="1">
      <alignment horizontal="right"/>
      <protection locked="0"/>
    </xf>
    <xf numFmtId="221" fontId="7" fillId="0" borderId="0" xfId="168" applyNumberFormat="1" applyFont="1" applyFill="1" applyBorder="1" applyAlignment="1" applyProtection="1">
      <alignment horizontal="left"/>
      <protection locked="0"/>
    </xf>
    <xf numFmtId="221" fontId="36" fillId="0" borderId="0" xfId="133" applyNumberFormat="1" applyFont="1" applyFill="1" applyBorder="1" applyAlignment="1" applyProtection="1">
      <alignment horizontal="center"/>
      <protection locked="0"/>
    </xf>
    <xf numFmtId="221" fontId="9" fillId="0" borderId="0" xfId="133" applyNumberFormat="1" applyFont="1" applyFill="1" applyAlignment="1" applyProtection="1">
      <alignment horizontal="left"/>
      <protection locked="0"/>
    </xf>
    <xf numFmtId="221" fontId="38" fillId="0" borderId="2" xfId="133" applyNumberFormat="1" applyFont="1" applyFill="1" applyBorder="1" applyAlignment="1" applyProtection="1">
      <alignment horizontal="center"/>
      <protection locked="0"/>
    </xf>
    <xf numFmtId="221" fontId="38" fillId="0" borderId="25" xfId="133" applyNumberFormat="1" applyFont="1" applyFill="1" applyBorder="1" applyAlignment="1" applyProtection="1">
      <alignment horizontal="center"/>
      <protection locked="0"/>
    </xf>
    <xf numFmtId="221" fontId="38" fillId="0" borderId="15" xfId="133" applyNumberFormat="1" applyFont="1" applyFill="1" applyBorder="1" applyAlignment="1" applyProtection="1">
      <alignment horizontal="center"/>
      <protection locked="0"/>
    </xf>
    <xf numFmtId="221" fontId="5" fillId="0" borderId="16" xfId="166" applyNumberFormat="1" applyFont="1" applyFill="1" applyBorder="1" applyAlignment="1" applyProtection="1">
      <alignment horizontal="left"/>
      <protection locked="0"/>
    </xf>
    <xf numFmtId="222" fontId="3" fillId="0" borderId="2" xfId="133" applyNumberFormat="1" applyFont="1" applyFill="1" applyBorder="1" applyAlignment="1" applyProtection="1">
      <alignment horizontal="center"/>
      <protection locked="0"/>
    </xf>
    <xf numFmtId="213" fontId="3" fillId="0" borderId="20" xfId="133" applyNumberFormat="1" applyFont="1" applyFill="1" applyBorder="1" applyAlignment="1" applyProtection="1">
      <alignment horizontal="right"/>
      <protection locked="0"/>
    </xf>
    <xf numFmtId="213" fontId="5" fillId="0" borderId="25" xfId="133" applyNumberFormat="1" applyFont="1" applyFill="1" applyBorder="1" applyAlignment="1" applyProtection="1">
      <alignment horizontal="left"/>
      <protection locked="0"/>
    </xf>
    <xf numFmtId="213" fontId="5" fillId="0" borderId="15" xfId="133" applyNumberFormat="1" applyFont="1" applyFill="1" applyBorder="1" applyAlignment="1" applyProtection="1">
      <alignment horizontal="left"/>
      <protection locked="0"/>
    </xf>
    <xf numFmtId="222" fontId="5" fillId="0" borderId="2" xfId="133" applyNumberFormat="1" applyFont="1" applyFill="1" applyBorder="1" applyAlignment="1" applyProtection="1">
      <alignment horizontal="center"/>
      <protection locked="0"/>
    </xf>
    <xf numFmtId="213" fontId="3" fillId="0" borderId="2" xfId="133" applyNumberFormat="1" applyFont="1" applyFill="1" applyBorder="1" applyAlignment="1" applyProtection="1">
      <alignment horizontal="right"/>
      <protection locked="0"/>
    </xf>
    <xf numFmtId="221" fontId="5" fillId="0" borderId="26" xfId="133" applyNumberFormat="1" applyFont="1" applyFill="1" applyBorder="1" applyAlignment="1" applyProtection="1">
      <alignment horizontal="left"/>
      <protection locked="0"/>
    </xf>
    <xf numFmtId="213" fontId="3" fillId="0" borderId="2" xfId="132" applyNumberFormat="1" applyFont="1" applyFill="1" applyBorder="1" applyAlignment="1" applyProtection="1">
      <alignment horizontal="right"/>
      <protection locked="0"/>
    </xf>
    <xf numFmtId="213" fontId="5" fillId="0" borderId="25" xfId="133" applyNumberFormat="1" applyFont="1" applyFill="1" applyBorder="1" applyAlignment="1" applyProtection="1">
      <alignment horizontal="left" vertical="center"/>
      <protection locked="0"/>
    </xf>
    <xf numFmtId="213" fontId="38" fillId="0" borderId="15" xfId="133" applyNumberFormat="1" applyFont="1" applyFill="1" applyBorder="1" applyAlignment="1" applyProtection="1">
      <alignment horizontal="left"/>
      <protection locked="0"/>
    </xf>
    <xf numFmtId="221" fontId="38" fillId="0" borderId="26" xfId="133" applyNumberFormat="1" applyFont="1" applyFill="1" applyBorder="1" applyAlignment="1" applyProtection="1">
      <alignment horizontal="center"/>
      <protection locked="0"/>
    </xf>
    <xf numFmtId="221" fontId="38" fillId="0" borderId="26" xfId="133" applyNumberFormat="1" applyFont="1" applyFill="1" applyBorder="1" applyAlignment="1" applyProtection="1">
      <alignment horizontal="left"/>
      <protection locked="0"/>
    </xf>
    <xf numFmtId="213" fontId="38" fillId="6" borderId="15" xfId="133" applyNumberFormat="1" applyFont="1" applyFill="1" applyBorder="1" applyAlignment="1" applyProtection="1">
      <alignment horizontal="left"/>
      <protection locked="0"/>
    </xf>
    <xf numFmtId="213" fontId="9" fillId="6" borderId="2" xfId="133" applyNumberFormat="1" applyFont="1" applyFill="1" applyBorder="1" applyAlignment="1" applyProtection="1">
      <alignment horizontal="right"/>
      <protection locked="0"/>
    </xf>
    <xf numFmtId="213" fontId="5" fillId="0" borderId="27" xfId="133" applyNumberFormat="1" applyFont="1" applyFill="1" applyBorder="1" applyAlignment="1" applyProtection="1">
      <alignment horizontal="left"/>
      <protection locked="0"/>
    </xf>
    <xf numFmtId="213" fontId="5" fillId="0" borderId="28" xfId="133" applyNumberFormat="1" applyFont="1" applyFill="1" applyBorder="1" applyAlignment="1" applyProtection="1">
      <alignment horizontal="left"/>
      <protection locked="0"/>
    </xf>
    <xf numFmtId="213" fontId="38" fillId="6" borderId="4" xfId="166" applyNumberFormat="1" applyFont="1" applyFill="1" applyBorder="1" applyAlignment="1" applyProtection="1">
      <alignment horizontal="left"/>
      <protection locked="0"/>
    </xf>
    <xf numFmtId="213" fontId="9" fillId="6" borderId="2" xfId="132" applyNumberFormat="1" applyFont="1" applyFill="1" applyBorder="1" applyAlignment="1" applyProtection="1">
      <alignment horizontal="right"/>
      <protection locked="0"/>
    </xf>
    <xf numFmtId="221" fontId="9" fillId="6" borderId="16" xfId="166" applyNumberFormat="1" applyFont="1" applyFill="1" applyBorder="1" applyAlignment="1" applyProtection="1">
      <alignment horizontal="left"/>
      <protection locked="0"/>
    </xf>
    <xf numFmtId="213" fontId="9" fillId="6" borderId="1" xfId="133" applyNumberFormat="1" applyFont="1" applyFill="1" applyBorder="1" applyAlignment="1" applyProtection="1">
      <alignment horizontal="right"/>
      <protection locked="0"/>
    </xf>
    <xf numFmtId="213" fontId="9" fillId="6" borderId="25" xfId="133" applyNumberFormat="1" applyFont="1" applyFill="1" applyBorder="1" applyAlignment="1" applyProtection="1">
      <alignment horizontal="left"/>
      <protection locked="0"/>
    </xf>
    <xf numFmtId="221" fontId="3" fillId="0" borderId="16" xfId="133" applyNumberFormat="1" applyFont="1" applyFill="1" applyBorder="1" applyAlignment="1" applyProtection="1">
      <alignment horizontal="left"/>
      <protection locked="0"/>
    </xf>
    <xf numFmtId="213" fontId="3" fillId="0" borderId="25" xfId="133" applyNumberFormat="1" applyFont="1" applyFill="1" applyBorder="1" applyAlignment="1" applyProtection="1">
      <alignment horizontal="left"/>
      <protection locked="0"/>
    </xf>
    <xf numFmtId="221" fontId="5" fillId="0" borderId="0" xfId="133" applyNumberFormat="1" applyFont="1" applyFill="1" applyBorder="1" applyAlignment="1" applyProtection="1">
      <alignment horizontal="left"/>
      <protection locked="0"/>
    </xf>
    <xf numFmtId="221" fontId="5" fillId="0" borderId="0" xfId="133" applyNumberFormat="1" applyFont="1" applyFill="1" applyBorder="1" applyAlignment="1" applyProtection="1">
      <alignment horizontal="right"/>
      <protection locked="0"/>
    </xf>
    <xf numFmtId="221" fontId="38" fillId="0" borderId="0" xfId="133" applyNumberFormat="1" applyFont="1" applyFill="1" applyAlignment="1" applyProtection="1">
      <alignment horizontal="left"/>
      <protection locked="0"/>
    </xf>
    <xf numFmtId="213" fontId="5" fillId="0" borderId="2" xfId="133" applyNumberFormat="1" applyFont="1" applyFill="1" applyBorder="1" applyAlignment="1" applyProtection="1">
      <alignment horizontal="left"/>
      <protection locked="0"/>
    </xf>
    <xf numFmtId="213" fontId="5" fillId="0" borderId="2" xfId="133" applyNumberFormat="1" applyFont="1" applyFill="1" applyBorder="1" applyAlignment="1" applyProtection="1">
      <alignment horizontal="left" vertical="center"/>
      <protection locked="0"/>
    </xf>
    <xf numFmtId="213" fontId="38" fillId="0" borderId="2" xfId="133" applyNumberFormat="1" applyFont="1" applyFill="1" applyBorder="1" applyAlignment="1" applyProtection="1">
      <alignment horizontal="left"/>
      <protection locked="0"/>
    </xf>
    <xf numFmtId="213" fontId="38" fillId="0" borderId="2" xfId="132" applyNumberFormat="1" applyFont="1" applyFill="1" applyBorder="1" applyAlignment="1" applyProtection="1">
      <alignment horizontal="left"/>
      <protection locked="0"/>
    </xf>
    <xf numFmtId="213" fontId="9" fillId="0" borderId="2" xfId="132" applyNumberFormat="1" applyFont="1" applyFill="1" applyBorder="1" applyAlignment="1" applyProtection="1">
      <alignment horizontal="left"/>
      <protection locked="0"/>
    </xf>
    <xf numFmtId="213" fontId="3" fillId="0" borderId="2" xfId="133" applyNumberFormat="1" applyFont="1" applyFill="1" applyBorder="1" applyAlignment="1" applyProtection="1">
      <alignment horizontal="left"/>
      <protection locked="0"/>
    </xf>
    <xf numFmtId="49" fontId="3" fillId="0" borderId="2" xfId="0" applyNumberFormat="1" applyFont="1" applyFill="1" applyBorder="1" applyAlignment="1" applyProtection="1">
      <alignment horizontal="center" vertical="center"/>
      <protection/>
    </xf>
    <xf numFmtId="49" fontId="5" fillId="0" borderId="15" xfId="0" applyNumberFormat="1" applyFont="1" applyBorder="1" applyAlignment="1">
      <alignment horizontal="center" vertical="center"/>
    </xf>
    <xf numFmtId="43" fontId="10" fillId="0" borderId="0" xfId="0" applyNumberFormat="1" applyFont="1" applyAlignment="1">
      <alignment vertical="center"/>
    </xf>
    <xf numFmtId="0" fontId="16" fillId="0" borderId="2" xfId="0" applyFont="1" applyBorder="1" applyAlignment="1">
      <alignment horizontal="center" vertical="center"/>
    </xf>
    <xf numFmtId="4" fontId="12" fillId="0" borderId="20" xfId="0" applyNumberFormat="1" applyFont="1" applyFill="1" applyBorder="1" applyAlignment="1" applyProtection="1">
      <alignment/>
      <protection/>
    </xf>
    <xf numFmtId="43" fontId="15" fillId="0" borderId="18" xfId="0" applyNumberFormat="1" applyFont="1" applyBorder="1" applyAlignment="1">
      <alignment horizontal="right" vertical="center"/>
    </xf>
    <xf numFmtId="49" fontId="5" fillId="0" borderId="2" xfId="0" applyNumberFormat="1" applyFont="1" applyFill="1" applyBorder="1" applyAlignment="1" applyProtection="1">
      <alignment horizontal="left" vertical="center" wrapText="1"/>
      <protection/>
    </xf>
    <xf numFmtId="0" fontId="5" fillId="0" borderId="15" xfId="0" applyFont="1" applyFill="1" applyBorder="1" applyAlignment="1">
      <alignment horizontal="center" vertical="center"/>
    </xf>
    <xf numFmtId="0" fontId="13" fillId="0" borderId="2" xfId="0" applyNumberFormat="1" applyFont="1" applyFill="1" applyBorder="1" applyAlignment="1" applyProtection="1">
      <alignment horizontal="left" vertical="center"/>
      <protection/>
    </xf>
    <xf numFmtId="0" fontId="5" fillId="0" borderId="2" xfId="0" applyFont="1" applyBorder="1" applyAlignment="1">
      <alignment horizontal="center" vertical="center"/>
    </xf>
    <xf numFmtId="0" fontId="5" fillId="0" borderId="18" xfId="0" applyFont="1" applyFill="1" applyBorder="1" applyAlignment="1">
      <alignment horizontal="center" vertical="center"/>
    </xf>
    <xf numFmtId="0" fontId="3" fillId="0" borderId="20" xfId="0" applyFont="1" applyFill="1" applyBorder="1" applyAlignment="1">
      <alignment horizontal="center" vertical="center" wrapText="1"/>
    </xf>
    <xf numFmtId="9" fontId="3" fillId="0" borderId="20" xfId="0" applyNumberFormat="1" applyFont="1" applyBorder="1" applyAlignment="1">
      <alignment horizontal="right" vertical="center"/>
    </xf>
    <xf numFmtId="213" fontId="3" fillId="0" borderId="20" xfId="0" applyNumberFormat="1" applyFont="1" applyFill="1" applyBorder="1" applyAlignment="1">
      <alignment vertical="center"/>
    </xf>
    <xf numFmtId="213" fontId="3" fillId="0" borderId="2" xfId="0" applyNumberFormat="1" applyFont="1" applyFill="1" applyBorder="1" applyAlignment="1">
      <alignment vertical="center"/>
    </xf>
    <xf numFmtId="0" fontId="3" fillId="0" borderId="18" xfId="0" applyFont="1" applyFill="1" applyBorder="1" applyAlignment="1">
      <alignment horizontal="center" vertical="center"/>
    </xf>
    <xf numFmtId="0" fontId="16" fillId="0" borderId="20" xfId="159" applyNumberFormat="1" applyFont="1" applyFill="1" applyBorder="1" applyAlignment="1" applyProtection="1">
      <alignment horizontal="left" vertical="center" wrapText="1"/>
      <protection locked="0"/>
    </xf>
    <xf numFmtId="0" fontId="3" fillId="0" borderId="20" xfId="159" applyNumberFormat="1" applyFont="1" applyFill="1" applyBorder="1" applyAlignment="1" applyProtection="1">
      <alignment horizontal="center" vertical="center" shrinkToFit="1"/>
      <protection locked="0"/>
    </xf>
    <xf numFmtId="14" fontId="3" fillId="0" borderId="20" xfId="164" applyNumberFormat="1" applyFont="1" applyFill="1" applyBorder="1" applyAlignment="1" applyProtection="1">
      <alignment horizontal="center" vertical="center" wrapText="1"/>
      <protection/>
    </xf>
    <xf numFmtId="43" fontId="3" fillId="0" borderId="20" xfId="159" applyNumberFormat="1" applyFont="1" applyFill="1" applyBorder="1" applyAlignment="1" applyProtection="1">
      <alignment horizontal="right" vertical="center" shrinkToFit="1"/>
      <protection locked="0"/>
    </xf>
    <xf numFmtId="43" fontId="3" fillId="0" borderId="20" xfId="159" applyNumberFormat="1" applyFont="1" applyFill="1" applyBorder="1" applyAlignment="1" applyProtection="1">
      <alignment horizontal="right" vertical="center" shrinkToFit="1"/>
      <protection/>
    </xf>
    <xf numFmtId="14" fontId="17" fillId="0" borderId="2" xfId="0" applyNumberFormat="1" applyFont="1" applyFill="1" applyBorder="1" applyAlignment="1" applyProtection="1">
      <alignment horizontal="left" vertical="center" wrapText="1"/>
      <protection/>
    </xf>
    <xf numFmtId="49" fontId="3" fillId="0" borderId="2" xfId="164" applyNumberFormat="1" applyFont="1" applyFill="1" applyBorder="1" applyAlignment="1" applyProtection="1">
      <alignment horizontal="center" vertical="center" wrapText="1"/>
      <protection/>
    </xf>
    <xf numFmtId="0" fontId="15" fillId="0" borderId="20" xfId="0" applyNumberFormat="1" applyFont="1" applyFill="1" applyBorder="1" applyAlignment="1" applyProtection="1">
      <alignment horizontal="center" vertical="center"/>
      <protection/>
    </xf>
    <xf numFmtId="14" fontId="17" fillId="0" borderId="20" xfId="0" applyNumberFormat="1" applyFont="1" applyFill="1" applyBorder="1" applyAlignment="1" applyProtection="1">
      <alignment horizontal="left" vertical="center" wrapText="1"/>
      <protection/>
    </xf>
    <xf numFmtId="43" fontId="3" fillId="0" borderId="22" xfId="0" applyNumberFormat="1" applyFont="1" applyFill="1" applyBorder="1" applyAlignment="1">
      <alignment horizontal="right" vertical="center"/>
    </xf>
    <xf numFmtId="208" fontId="3" fillId="0" borderId="22" xfId="0" applyNumberFormat="1" applyFont="1" applyBorder="1" applyAlignment="1">
      <alignment horizontal="center" vertical="center"/>
    </xf>
    <xf numFmtId="0" fontId="3" fillId="0" borderId="20" xfId="0" applyNumberFormat="1" applyFont="1" applyFill="1" applyBorder="1" applyAlignment="1" applyProtection="1">
      <alignment horizontal="center"/>
      <protection/>
    </xf>
    <xf numFmtId="14" fontId="17" fillId="0" borderId="2" xfId="0" applyNumberFormat="1" applyFont="1" applyFill="1" applyBorder="1" applyAlignment="1" applyProtection="1">
      <alignment horizontal="center" vertical="center" wrapText="1"/>
      <protection/>
    </xf>
    <xf numFmtId="0" fontId="16" fillId="0" borderId="20" xfId="159" applyNumberFormat="1" applyFont="1" applyFill="1" applyBorder="1" applyAlignment="1" applyProtection="1">
      <alignment horizontal="center" vertical="center" wrapText="1"/>
      <protection locked="0"/>
    </xf>
    <xf numFmtId="0" fontId="17" fillId="0" borderId="2" xfId="0" applyNumberFormat="1" applyFont="1" applyFill="1" applyBorder="1" applyAlignment="1" applyProtection="1">
      <alignment horizontal="center" vertical="center" wrapText="1"/>
      <protection/>
    </xf>
    <xf numFmtId="209" fontId="3" fillId="0" borderId="16" xfId="0" applyNumberFormat="1" applyFont="1" applyBorder="1" applyAlignment="1">
      <alignment horizontal="center" vertical="center"/>
    </xf>
    <xf numFmtId="206" fontId="3" fillId="0" borderId="22" xfId="0" applyNumberFormat="1" applyFont="1" applyBorder="1" applyAlignment="1">
      <alignment horizontal="center" vertical="center"/>
    </xf>
    <xf numFmtId="206" fontId="3" fillId="0" borderId="20" xfId="0" applyNumberFormat="1" applyFont="1" applyBorder="1" applyAlignment="1">
      <alignment vertical="center"/>
    </xf>
    <xf numFmtId="206" fontId="3" fillId="0" borderId="2" xfId="0" applyNumberFormat="1" applyFont="1" applyBorder="1" applyAlignment="1">
      <alignment horizontal="center" vertical="center"/>
    </xf>
    <xf numFmtId="41" fontId="3" fillId="0" borderId="2" xfId="0" applyNumberFormat="1" applyFont="1" applyBorder="1" applyAlignment="1">
      <alignment horizontal="right" vertical="center"/>
    </xf>
    <xf numFmtId="0" fontId="16" fillId="0" borderId="2" xfId="0" applyNumberFormat="1" applyFont="1" applyFill="1" applyBorder="1" applyAlignment="1" applyProtection="1">
      <alignment horizontal="center" vertical="center"/>
      <protection/>
    </xf>
    <xf numFmtId="0" fontId="16" fillId="0" borderId="2" xfId="159" applyNumberFormat="1" applyFont="1" applyFill="1" applyBorder="1" applyAlignment="1" applyProtection="1">
      <alignment horizontal="center" vertical="center" wrapText="1"/>
      <protection locked="0"/>
    </xf>
    <xf numFmtId="0" fontId="5" fillId="0" borderId="2" xfId="0" applyNumberFormat="1" applyFont="1" applyFill="1" applyBorder="1" applyAlignment="1" applyProtection="1">
      <alignment horizontal="center" shrinkToFit="1"/>
      <protection/>
    </xf>
    <xf numFmtId="49" fontId="3" fillId="0" borderId="16" xfId="0" applyNumberFormat="1" applyFont="1" applyFill="1" applyBorder="1" applyAlignment="1">
      <alignment horizontal="center" vertical="center"/>
    </xf>
    <xf numFmtId="0" fontId="5" fillId="0" borderId="2" xfId="0" applyNumberFormat="1" applyFont="1" applyFill="1" applyBorder="1" applyAlignment="1" applyProtection="1">
      <alignment horizontal="center"/>
      <protection/>
    </xf>
    <xf numFmtId="0" fontId="5" fillId="0" borderId="2" xfId="0" applyNumberFormat="1" applyFont="1" applyFill="1" applyBorder="1" applyAlignment="1" applyProtection="1">
      <alignment horizontal="center" vertical="center" shrinkToFit="1"/>
      <protection/>
    </xf>
    <xf numFmtId="0" fontId="16" fillId="0" borderId="2" xfId="159" applyNumberFormat="1" applyFont="1" applyFill="1" applyBorder="1" applyAlignment="1" applyProtection="1">
      <alignment horizontal="center" vertical="center" wrapText="1"/>
      <protection locked="0"/>
    </xf>
    <xf numFmtId="0" fontId="16" fillId="0" borderId="20" xfId="159" applyNumberFormat="1" applyFont="1" applyFill="1" applyBorder="1" applyAlignment="1" applyProtection="1">
      <alignment horizontal="center" vertical="center" wrapText="1"/>
      <protection locked="0"/>
    </xf>
    <xf numFmtId="0" fontId="5" fillId="0" borderId="2" xfId="0" applyNumberFormat="1" applyFont="1" applyFill="1" applyBorder="1" applyAlignment="1" applyProtection="1">
      <alignment horizontal="center"/>
      <protection/>
    </xf>
    <xf numFmtId="0" fontId="5" fillId="0" borderId="2" xfId="0" applyNumberFormat="1" applyFont="1" applyFill="1" applyBorder="1" applyAlignment="1" applyProtection="1">
      <alignment horizontal="center" vertical="center"/>
      <protection/>
    </xf>
    <xf numFmtId="0" fontId="16" fillId="0" borderId="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shrinkToFit="1"/>
      <protection/>
    </xf>
    <xf numFmtId="0" fontId="3" fillId="23" borderId="2" xfId="0" applyFont="1" applyFill="1" applyBorder="1" applyAlignment="1">
      <alignment horizontal="center" vertical="center"/>
    </xf>
    <xf numFmtId="49" fontId="3" fillId="23" borderId="2" xfId="0" applyNumberFormat="1" applyFont="1" applyFill="1" applyBorder="1" applyAlignment="1">
      <alignment horizontal="center" vertical="center"/>
    </xf>
    <xf numFmtId="0" fontId="16" fillId="23" borderId="2" xfId="159" applyNumberFormat="1" applyFont="1" applyFill="1" applyBorder="1" applyAlignment="1" applyProtection="1">
      <alignment horizontal="center" vertical="center" wrapText="1"/>
      <protection locked="0"/>
    </xf>
    <xf numFmtId="0" fontId="15" fillId="23" borderId="2" xfId="0" applyNumberFormat="1" applyFont="1" applyFill="1" applyBorder="1" applyAlignment="1" applyProtection="1">
      <alignment horizontal="center" vertical="center"/>
      <protection/>
    </xf>
    <xf numFmtId="0" fontId="5" fillId="23" borderId="2" xfId="0" applyNumberFormat="1" applyFont="1" applyFill="1" applyBorder="1" applyAlignment="1" applyProtection="1">
      <alignment horizontal="center" shrinkToFit="1"/>
      <protection/>
    </xf>
    <xf numFmtId="0" fontId="16" fillId="23" borderId="20" xfId="159" applyNumberFormat="1" applyFont="1" applyFill="1" applyBorder="1" applyAlignment="1" applyProtection="1">
      <alignment horizontal="center" vertical="center" wrapText="1"/>
      <protection locked="0"/>
    </xf>
    <xf numFmtId="0" fontId="3" fillId="23" borderId="20" xfId="159" applyNumberFormat="1" applyFont="1" applyFill="1" applyBorder="1" applyAlignment="1" applyProtection="1">
      <alignment horizontal="center" vertical="center" shrinkToFit="1"/>
      <protection locked="0"/>
    </xf>
    <xf numFmtId="4" fontId="3" fillId="23" borderId="20" xfId="0" applyNumberFormat="1" applyFont="1" applyFill="1" applyBorder="1" applyAlignment="1" applyProtection="1">
      <alignment/>
      <protection/>
    </xf>
    <xf numFmtId="213" fontId="5" fillId="0" borderId="1" xfId="0" applyNumberFormat="1" applyFont="1" applyFill="1" applyBorder="1" applyAlignment="1">
      <alignment horizontal="center" vertical="center"/>
    </xf>
    <xf numFmtId="233" fontId="3" fillId="0" borderId="0" xfId="0" applyNumberFormat="1" applyFont="1" applyFill="1" applyBorder="1" applyAlignment="1">
      <alignment horizontal="center" vertical="center"/>
    </xf>
    <xf numFmtId="213" fontId="3" fillId="23" borderId="2" xfId="0" applyNumberFormat="1" applyFont="1" applyFill="1" applyBorder="1" applyAlignment="1" applyProtection="1">
      <alignment vertical="center" wrapText="1"/>
      <protection/>
    </xf>
    <xf numFmtId="214" fontId="3" fillId="23" borderId="2" xfId="0" applyNumberFormat="1" applyFont="1" applyFill="1" applyBorder="1" applyAlignment="1">
      <alignment horizontal="right" vertical="center"/>
    </xf>
    <xf numFmtId="0" fontId="3" fillId="23" borderId="2" xfId="0" applyNumberFormat="1" applyFont="1" applyFill="1" applyBorder="1" applyAlignment="1" applyProtection="1">
      <alignment horizontal="center"/>
      <protection/>
    </xf>
    <xf numFmtId="49" fontId="3" fillId="0" borderId="0" xfId="0" applyNumberFormat="1" applyFont="1" applyFill="1" applyAlignment="1">
      <alignment horizontal="center" vertical="center"/>
    </xf>
    <xf numFmtId="49" fontId="3" fillId="0" borderId="20" xfId="0" applyNumberFormat="1" applyFont="1" applyFill="1" applyBorder="1" applyAlignment="1">
      <alignment horizontal="center" vertical="center"/>
    </xf>
    <xf numFmtId="49" fontId="17" fillId="0" borderId="2" xfId="0" applyNumberFormat="1" applyFont="1" applyFill="1" applyBorder="1" applyAlignment="1" applyProtection="1">
      <alignment horizontal="center" vertical="center" wrapText="1"/>
      <protection/>
    </xf>
    <xf numFmtId="49" fontId="15" fillId="0" borderId="20" xfId="0" applyNumberFormat="1" applyFont="1" applyFill="1" applyBorder="1" applyAlignment="1" applyProtection="1">
      <alignment horizontal="center" vertical="center"/>
      <protection/>
    </xf>
    <xf numFmtId="0" fontId="3" fillId="24" borderId="2" xfId="0" applyFont="1" applyFill="1" applyBorder="1" applyAlignment="1">
      <alignment horizontal="center" vertical="center"/>
    </xf>
    <xf numFmtId="49" fontId="3" fillId="24" borderId="2" xfId="0" applyNumberFormat="1" applyFont="1" applyFill="1" applyBorder="1" applyAlignment="1">
      <alignment horizontal="center" vertical="center"/>
    </xf>
    <xf numFmtId="0" fontId="16" fillId="24" borderId="2" xfId="159" applyNumberFormat="1" applyFont="1" applyFill="1" applyBorder="1" applyAlignment="1" applyProtection="1">
      <alignment horizontal="center" vertical="center" wrapText="1"/>
      <protection locked="0"/>
    </xf>
    <xf numFmtId="0" fontId="15" fillId="24" borderId="2" xfId="0" applyNumberFormat="1" applyFont="1" applyFill="1" applyBorder="1" applyAlignment="1" applyProtection="1">
      <alignment horizontal="center" vertical="center"/>
      <protection/>
    </xf>
    <xf numFmtId="0" fontId="5" fillId="24" borderId="2" xfId="0" applyNumberFormat="1" applyFont="1" applyFill="1" applyBorder="1" applyAlignment="1" applyProtection="1">
      <alignment horizontal="center" shrinkToFit="1"/>
      <protection/>
    </xf>
    <xf numFmtId="0" fontId="16" fillId="24" borderId="20" xfId="159" applyNumberFormat="1" applyFont="1" applyFill="1" applyBorder="1" applyAlignment="1" applyProtection="1">
      <alignment horizontal="center" vertical="center" wrapText="1"/>
      <protection locked="0"/>
    </xf>
    <xf numFmtId="0" fontId="3" fillId="24" borderId="20" xfId="159" applyNumberFormat="1" applyFont="1" applyFill="1" applyBorder="1" applyAlignment="1" applyProtection="1">
      <alignment horizontal="center" vertical="center" shrinkToFit="1"/>
      <protection locked="0"/>
    </xf>
    <xf numFmtId="49" fontId="17" fillId="24" borderId="2" xfId="0" applyNumberFormat="1" applyFont="1" applyFill="1" applyBorder="1" applyAlignment="1" applyProtection="1">
      <alignment horizontal="center" vertical="center" wrapText="1"/>
      <protection/>
    </xf>
    <xf numFmtId="4" fontId="3" fillId="24" borderId="20" xfId="0" applyNumberFormat="1" applyFont="1" applyFill="1" applyBorder="1" applyAlignment="1" applyProtection="1">
      <alignment/>
      <protection/>
    </xf>
    <xf numFmtId="213" fontId="3" fillId="24" borderId="2" xfId="0" applyNumberFormat="1" applyFont="1" applyFill="1" applyBorder="1" applyAlignment="1" applyProtection="1">
      <alignment vertical="center" wrapText="1"/>
      <protection/>
    </xf>
    <xf numFmtId="214" fontId="3" fillId="24" borderId="2" xfId="0" applyNumberFormat="1" applyFont="1" applyFill="1" applyBorder="1" applyAlignment="1">
      <alignment horizontal="right" vertical="center"/>
    </xf>
    <xf numFmtId="0" fontId="3" fillId="24" borderId="2" xfId="0" applyNumberFormat="1" applyFont="1" applyFill="1" applyBorder="1" applyAlignment="1" applyProtection="1">
      <alignment horizontal="center"/>
      <protection/>
    </xf>
    <xf numFmtId="0" fontId="3" fillId="24" borderId="0" xfId="0" applyFont="1" applyFill="1" applyBorder="1" applyAlignment="1">
      <alignment horizontal="center" vertical="center"/>
    </xf>
    <xf numFmtId="0" fontId="3" fillId="24" borderId="0" xfId="0" applyFont="1" applyFill="1" applyAlignment="1">
      <alignment horizontal="center" vertical="center"/>
    </xf>
    <xf numFmtId="0" fontId="16" fillId="24" borderId="2" xfId="0" applyNumberFormat="1" applyFont="1" applyFill="1" applyBorder="1" applyAlignment="1" applyProtection="1">
      <alignment horizontal="center" vertical="center"/>
      <protection/>
    </xf>
    <xf numFmtId="0" fontId="5" fillId="24" borderId="2" xfId="0" applyNumberFormat="1" applyFont="1" applyFill="1" applyBorder="1" applyAlignment="1" applyProtection="1">
      <alignment horizontal="center" vertical="center" shrinkToFit="1"/>
      <protection/>
    </xf>
    <xf numFmtId="210" fontId="3" fillId="0" borderId="0" xfId="0" applyNumberFormat="1" applyFont="1" applyFill="1" applyAlignment="1">
      <alignment horizontal="center" vertical="center"/>
    </xf>
    <xf numFmtId="210" fontId="5" fillId="0" borderId="1" xfId="0" applyNumberFormat="1" applyFont="1" applyFill="1" applyBorder="1" applyAlignment="1">
      <alignment horizontal="center" vertical="center" wrapText="1"/>
    </xf>
    <xf numFmtId="210" fontId="3" fillId="0" borderId="2" xfId="0" applyNumberFormat="1" applyFont="1" applyFill="1" applyBorder="1" applyAlignment="1">
      <alignment horizontal="center" vertical="center" wrapText="1"/>
    </xf>
    <xf numFmtId="210" fontId="3" fillId="0" borderId="20" xfId="0" applyNumberFormat="1" applyFont="1" applyFill="1" applyBorder="1" applyAlignment="1">
      <alignment horizontal="center" vertical="center" wrapText="1"/>
    </xf>
    <xf numFmtId="210" fontId="3" fillId="0" borderId="20" xfId="0" applyNumberFormat="1" applyFont="1" applyFill="1" applyBorder="1" applyAlignment="1">
      <alignment horizontal="center" vertical="center"/>
    </xf>
    <xf numFmtId="210" fontId="3" fillId="0" borderId="2" xfId="0" applyNumberFormat="1" applyFont="1" applyFill="1" applyBorder="1" applyAlignment="1">
      <alignment vertical="center"/>
    </xf>
    <xf numFmtId="210" fontId="3" fillId="0" borderId="0" xfId="0" applyNumberFormat="1" applyFont="1" applyFill="1" applyAlignment="1">
      <alignment vertical="center"/>
    </xf>
    <xf numFmtId="0" fontId="16" fillId="0" borderId="2" xfId="159" applyNumberFormat="1" applyFont="1" applyFill="1" applyBorder="1" applyAlignment="1" applyProtection="1">
      <alignment horizontal="center" vertical="center" wrapText="1"/>
      <protection locked="0"/>
    </xf>
    <xf numFmtId="0" fontId="5" fillId="0" borderId="2" xfId="0" applyNumberFormat="1" applyFont="1" applyFill="1" applyBorder="1" applyAlignment="1" applyProtection="1">
      <alignment horizontal="center"/>
      <protection/>
    </xf>
    <xf numFmtId="210" fontId="3" fillId="24" borderId="2" xfId="0" applyNumberFormat="1" applyFont="1" applyFill="1" applyBorder="1" applyAlignment="1">
      <alignment horizontal="center" vertical="center" wrapText="1"/>
    </xf>
    <xf numFmtId="0" fontId="5" fillId="0" borderId="17" xfId="0" applyFont="1" applyBorder="1" applyAlignment="1">
      <alignment horizontal="left" vertical="center"/>
    </xf>
    <xf numFmtId="0" fontId="5" fillId="0" borderId="0" xfId="0" applyFont="1" applyAlignment="1">
      <alignment vertical="center"/>
    </xf>
    <xf numFmtId="0" fontId="5" fillId="0" borderId="2" xfId="0" applyNumberFormat="1" applyFont="1" applyFill="1" applyBorder="1" applyAlignment="1" applyProtection="1">
      <alignment horizontal="center" vertical="center"/>
      <protection/>
    </xf>
    <xf numFmtId="43" fontId="3" fillId="0" borderId="2" xfId="190" applyFont="1" applyFill="1" applyBorder="1" applyAlignment="1" applyProtection="1">
      <alignment horizontal="right" vertical="center"/>
      <protection/>
    </xf>
    <xf numFmtId="0" fontId="3" fillId="0" borderId="2" xfId="0" applyNumberFormat="1" applyFont="1" applyFill="1" applyBorder="1" applyAlignment="1">
      <alignment horizontal="center" vertical="center"/>
    </xf>
    <xf numFmtId="0" fontId="5" fillId="0" borderId="2" xfId="0" applyNumberFormat="1" applyFont="1" applyFill="1" applyBorder="1" applyAlignment="1" applyProtection="1">
      <alignment horizontal="center"/>
      <protection/>
    </xf>
    <xf numFmtId="209" fontId="86" fillId="0" borderId="2" xfId="0" applyNumberFormat="1" applyFont="1" applyFill="1" applyBorder="1" applyAlignment="1">
      <alignment horizontal="right" vertical="center"/>
    </xf>
    <xf numFmtId="10" fontId="87" fillId="0" borderId="2" xfId="0" applyNumberFormat="1" applyFont="1" applyFill="1" applyBorder="1" applyAlignment="1">
      <alignment horizontal="right" vertical="center"/>
    </xf>
    <xf numFmtId="209" fontId="87" fillId="0" borderId="2" xfId="0" applyNumberFormat="1" applyFont="1" applyFill="1" applyBorder="1" applyAlignment="1">
      <alignment horizontal="right" vertical="center"/>
    </xf>
    <xf numFmtId="43" fontId="87" fillId="0" borderId="15" xfId="0" applyNumberFormat="1" applyFont="1" applyBorder="1" applyAlignment="1">
      <alignment horizontal="right" vertical="center"/>
    </xf>
    <xf numFmtId="10" fontId="86" fillId="0" borderId="2" xfId="0" applyNumberFormat="1" applyFont="1" applyFill="1" applyBorder="1" applyAlignment="1">
      <alignment horizontal="right" vertical="center"/>
    </xf>
    <xf numFmtId="209" fontId="88" fillId="0" borderId="2" xfId="0" applyNumberFormat="1" applyFont="1" applyBorder="1" applyAlignment="1">
      <alignment horizontal="right" vertical="center"/>
    </xf>
    <xf numFmtId="43" fontId="88" fillId="0" borderId="2" xfId="0" applyNumberFormat="1" applyFont="1" applyFill="1" applyBorder="1" applyAlignment="1">
      <alignment horizontal="right" vertical="center"/>
    </xf>
    <xf numFmtId="43" fontId="88" fillId="0" borderId="2" xfId="0" applyNumberFormat="1" applyFont="1" applyBorder="1" applyAlignment="1">
      <alignment horizontal="right" vertical="center"/>
    </xf>
    <xf numFmtId="43" fontId="3" fillId="0" borderId="2" xfId="190" applyFont="1" applyFill="1" applyBorder="1" applyAlignment="1">
      <alignment horizontal="right" vertical="center"/>
    </xf>
    <xf numFmtId="209" fontId="87" fillId="0" borderId="20" xfId="0" applyNumberFormat="1" applyFont="1" applyBorder="1" applyAlignment="1">
      <alignment horizontal="right" vertical="center"/>
    </xf>
    <xf numFmtId="10" fontId="87" fillId="0" borderId="20" xfId="0" applyNumberFormat="1" applyFont="1" applyBorder="1" applyAlignment="1">
      <alignment horizontal="right" vertical="center"/>
    </xf>
    <xf numFmtId="43" fontId="87" fillId="0" borderId="20" xfId="0" applyNumberFormat="1" applyFont="1" applyBorder="1" applyAlignment="1">
      <alignment horizontal="right" vertical="center"/>
    </xf>
    <xf numFmtId="49" fontId="5" fillId="0" borderId="0" xfId="0" applyNumberFormat="1" applyFont="1" applyAlignment="1" applyProtection="1">
      <alignment vertical="center"/>
      <protection/>
    </xf>
    <xf numFmtId="0" fontId="19" fillId="0" borderId="2" xfId="161" applyFont="1" applyFill="1" applyBorder="1" applyAlignment="1">
      <alignment horizontal="left" vertical="center"/>
      <protection/>
    </xf>
    <xf numFmtId="237" fontId="19" fillId="0" borderId="2" xfId="161" applyNumberFormat="1" applyFont="1" applyFill="1" applyBorder="1" applyAlignment="1" applyProtection="1">
      <alignment horizontal="right" vertical="center" shrinkToFit="1"/>
      <protection locked="0"/>
    </xf>
    <xf numFmtId="213" fontId="19" fillId="0" borderId="2" xfId="161" applyNumberFormat="1" applyFont="1" applyFill="1" applyBorder="1" applyAlignment="1" applyProtection="1">
      <alignment horizontal="right" vertical="center" shrinkToFit="1"/>
      <protection locked="0"/>
    </xf>
    <xf numFmtId="0" fontId="19" fillId="0" borderId="2" xfId="161" applyFont="1" applyFill="1" applyBorder="1" applyAlignment="1">
      <alignment horizontal="center" vertical="center" shrinkToFit="1"/>
      <protection/>
    </xf>
    <xf numFmtId="43" fontId="19" fillId="0" borderId="2" xfId="191" applyFont="1" applyBorder="1" applyAlignment="1">
      <alignment vertical="center"/>
    </xf>
    <xf numFmtId="43" fontId="19" fillId="0" borderId="2" xfId="191" applyFont="1" applyFill="1" applyBorder="1" applyAlignment="1">
      <alignment vertical="center"/>
    </xf>
    <xf numFmtId="43" fontId="19" fillId="0" borderId="2" xfId="191" applyFont="1" applyFill="1" applyBorder="1" applyAlignment="1" applyProtection="1">
      <alignment horizontal="right" vertical="center" wrapText="1" shrinkToFit="1"/>
      <protection/>
    </xf>
    <xf numFmtId="0" fontId="5" fillId="0" borderId="1" xfId="0" applyFont="1" applyBorder="1" applyAlignment="1">
      <alignment horizontal="center" vertical="center"/>
    </xf>
    <xf numFmtId="43" fontId="3" fillId="0" borderId="0" xfId="0" applyNumberFormat="1" applyFont="1" applyAlignment="1">
      <alignment horizontal="center" vertical="center"/>
    </xf>
    <xf numFmtId="0" fontId="5" fillId="0" borderId="2" xfId="0" applyFont="1" applyBorder="1" applyAlignment="1">
      <alignment horizontal="center" vertical="center"/>
    </xf>
    <xf numFmtId="0" fontId="19" fillId="23" borderId="2" xfId="161" applyFont="1" applyFill="1" applyBorder="1" applyAlignment="1">
      <alignment horizontal="left" vertical="center"/>
      <protection/>
    </xf>
    <xf numFmtId="0" fontId="19" fillId="23" borderId="2" xfId="161" applyFont="1" applyFill="1" applyBorder="1" applyAlignment="1">
      <alignment horizontal="center" vertical="center"/>
      <protection/>
    </xf>
    <xf numFmtId="43" fontId="19" fillId="23" borderId="2" xfId="191" applyFont="1" applyFill="1" applyBorder="1" applyAlignment="1" applyProtection="1">
      <alignment horizontal="right" vertical="center" shrinkToFit="1"/>
      <protection/>
    </xf>
    <xf numFmtId="43" fontId="3" fillId="23" borderId="2" xfId="0" applyNumberFormat="1" applyFont="1" applyFill="1" applyBorder="1" applyAlignment="1">
      <alignment horizontal="center" vertical="center"/>
    </xf>
    <xf numFmtId="213" fontId="13" fillId="23" borderId="2" xfId="161" applyNumberFormat="1" applyFont="1" applyFill="1" applyBorder="1" applyAlignment="1" applyProtection="1">
      <alignment horizontal="center" vertical="center" shrinkToFit="1"/>
      <protection locked="0"/>
    </xf>
    <xf numFmtId="43" fontId="87" fillId="0" borderId="2" xfId="0" applyNumberFormat="1" applyFont="1" applyBorder="1" applyAlignment="1">
      <alignment horizontal="right" vertical="center"/>
    </xf>
    <xf numFmtId="213" fontId="87" fillId="0" borderId="20" xfId="0" applyNumberFormat="1" applyFont="1" applyBorder="1" applyAlignment="1">
      <alignment horizontal="right" vertical="center"/>
    </xf>
    <xf numFmtId="0" fontId="19" fillId="0" borderId="2" xfId="161" applyFont="1" applyFill="1" applyBorder="1" applyAlignment="1">
      <alignment vertical="center"/>
      <protection/>
    </xf>
    <xf numFmtId="0" fontId="19" fillId="0" borderId="2" xfId="161" applyFont="1" applyFill="1" applyBorder="1" applyAlignment="1">
      <alignment horizontal="center" vertical="center"/>
      <protection/>
    </xf>
    <xf numFmtId="0" fontId="19" fillId="0" borderId="2" xfId="161" applyFont="1" applyBorder="1" applyAlignment="1">
      <alignment horizontal="center" vertical="center"/>
      <protection/>
    </xf>
    <xf numFmtId="0" fontId="19" fillId="0" borderId="2" xfId="161" applyNumberFormat="1" applyFont="1" applyFill="1" applyBorder="1" applyAlignment="1" applyProtection="1">
      <alignment horizontal="center" vertical="center" shrinkToFit="1"/>
      <protection locked="0"/>
    </xf>
    <xf numFmtId="209" fontId="19" fillId="0" borderId="2" xfId="161" applyNumberFormat="1" applyFont="1" applyFill="1" applyBorder="1" applyAlignment="1">
      <alignment horizontal="right" vertical="center"/>
      <protection/>
    </xf>
    <xf numFmtId="213" fontId="19" fillId="0" borderId="2" xfId="161" applyNumberFormat="1" applyFont="1" applyFill="1" applyBorder="1" applyAlignment="1" applyProtection="1">
      <alignment horizontal="center" vertical="center" shrinkToFit="1"/>
      <protection locked="0"/>
    </xf>
    <xf numFmtId="0" fontId="5" fillId="0" borderId="2" xfId="161" applyFont="1" applyBorder="1" applyAlignment="1">
      <alignment horizontal="center" vertical="center" wrapText="1"/>
      <protection/>
    </xf>
    <xf numFmtId="0" fontId="3" fillId="0" borderId="2" xfId="161" applyFont="1" applyBorder="1" applyAlignment="1">
      <alignment horizontal="center" vertical="center"/>
      <protection/>
    </xf>
    <xf numFmtId="14" fontId="3" fillId="0" borderId="2" xfId="161" applyNumberFormat="1" applyFont="1" applyBorder="1" applyAlignment="1">
      <alignment horizontal="center" vertical="center"/>
      <protection/>
    </xf>
    <xf numFmtId="0" fontId="5" fillId="0" borderId="2" xfId="161" applyFont="1" applyBorder="1" applyAlignment="1">
      <alignment horizontal="center" vertical="center"/>
      <protection/>
    </xf>
    <xf numFmtId="43" fontId="3" fillId="0" borderId="2" xfId="161" applyNumberFormat="1" applyFont="1" applyBorder="1" applyAlignment="1">
      <alignment horizontal="right" vertical="center"/>
      <protection/>
    </xf>
    <xf numFmtId="14" fontId="3" fillId="0" borderId="2" xfId="161" applyNumberFormat="1" applyFont="1" applyFill="1" applyBorder="1" applyAlignment="1">
      <alignment horizontal="center" vertical="center"/>
      <protection/>
    </xf>
    <xf numFmtId="43" fontId="87" fillId="0" borderId="15" xfId="0" applyNumberFormat="1" applyFont="1" applyFill="1" applyBorder="1" applyAlignment="1">
      <alignment horizontal="right" vertical="center"/>
    </xf>
    <xf numFmtId="209" fontId="87" fillId="0" borderId="2" xfId="0" applyNumberFormat="1" applyFont="1" applyBorder="1" applyAlignment="1">
      <alignment vertical="center"/>
    </xf>
    <xf numFmtId="209" fontId="87" fillId="0" borderId="2" xfId="0" applyNumberFormat="1" applyFont="1" applyBorder="1" applyAlignment="1">
      <alignment horizontal="right" vertical="center"/>
    </xf>
    <xf numFmtId="0" fontId="3" fillId="0" borderId="16" xfId="161" applyFont="1" applyBorder="1" applyAlignment="1">
      <alignment horizontal="center" vertical="center"/>
      <protection/>
    </xf>
    <xf numFmtId="209" fontId="13" fillId="0" borderId="2" xfId="161" applyNumberFormat="1" applyFont="1" applyBorder="1" applyAlignment="1">
      <alignment horizontal="center" vertical="center" wrapText="1"/>
      <protection/>
    </xf>
    <xf numFmtId="0" fontId="13" fillId="0" borderId="2" xfId="161" applyFont="1" applyBorder="1" applyAlignment="1">
      <alignment horizontal="center" vertical="center" wrapText="1"/>
      <protection/>
    </xf>
    <xf numFmtId="49" fontId="3" fillId="0" borderId="2" xfId="161" applyNumberFormat="1" applyFont="1" applyFill="1" applyBorder="1" applyAlignment="1">
      <alignment horizontal="center" vertical="center"/>
      <protection/>
    </xf>
    <xf numFmtId="0" fontId="19" fillId="0" borderId="2" xfId="161" applyFont="1" applyBorder="1" applyAlignment="1">
      <alignment horizontal="center" vertical="center" wrapText="1"/>
      <protection/>
    </xf>
    <xf numFmtId="43" fontId="3" fillId="0" borderId="15" xfId="161" applyNumberFormat="1" applyFont="1" applyBorder="1" applyAlignment="1">
      <alignment horizontal="right" vertical="center"/>
      <protection/>
    </xf>
    <xf numFmtId="214" fontId="3" fillId="0" borderId="2" xfId="161" applyNumberFormat="1" applyFont="1" applyBorder="1" applyAlignment="1">
      <alignment vertical="center"/>
      <protection/>
    </xf>
    <xf numFmtId="0" fontId="19" fillId="0" borderId="2" xfId="161" applyFont="1" applyBorder="1" applyAlignment="1">
      <alignment vertical="center"/>
      <protection/>
    </xf>
    <xf numFmtId="43" fontId="19" fillId="0" borderId="2" xfId="191" applyFont="1" applyFill="1" applyBorder="1" applyAlignment="1" applyProtection="1">
      <alignment horizontal="right" vertical="center" shrinkToFit="1"/>
      <protection/>
    </xf>
    <xf numFmtId="0" fontId="19" fillId="2" borderId="2" xfId="161" applyFont="1" applyFill="1" applyBorder="1" applyAlignment="1">
      <alignment horizontal="center" vertical="center"/>
      <protection/>
    </xf>
    <xf numFmtId="0" fontId="19" fillId="0" borderId="15" xfId="161" applyFont="1" applyFill="1" applyBorder="1" applyAlignment="1">
      <alignment vertical="center"/>
      <protection/>
    </xf>
    <xf numFmtId="0" fontId="19" fillId="0" borderId="15" xfId="161" applyFont="1" applyFill="1" applyBorder="1" applyAlignment="1">
      <alignment horizontal="left" vertical="center"/>
      <protection/>
    </xf>
    <xf numFmtId="213" fontId="13" fillId="0" borderId="2" xfId="161" applyNumberFormat="1" applyFont="1" applyFill="1" applyBorder="1" applyAlignment="1" applyProtection="1">
      <alignment horizontal="center" vertical="center" shrinkToFit="1"/>
      <protection locked="0"/>
    </xf>
    <xf numFmtId="238" fontId="19" fillId="0" borderId="2" xfId="161" applyNumberFormat="1" applyFont="1" applyFill="1" applyBorder="1" applyAlignment="1" applyProtection="1">
      <alignment horizontal="center" vertical="center" shrinkToFit="1"/>
      <protection locked="0"/>
    </xf>
    <xf numFmtId="213" fontId="3" fillId="0" borderId="2" xfId="161" applyNumberFormat="1" applyFont="1" applyBorder="1" applyAlignment="1">
      <alignment horizontal="center" vertical="center"/>
      <protection/>
    </xf>
    <xf numFmtId="0" fontId="5" fillId="0" borderId="0" xfId="0" applyFont="1" applyAlignment="1">
      <alignment horizontal="right" vertical="center"/>
    </xf>
    <xf numFmtId="0" fontId="5" fillId="0" borderId="20" xfId="0" applyFont="1" applyBorder="1" applyAlignment="1">
      <alignment horizontal="center" vertical="center"/>
    </xf>
    <xf numFmtId="0" fontId="5" fillId="23" borderId="20" xfId="0" applyFont="1" applyFill="1" applyBorder="1" applyAlignment="1">
      <alignment horizontal="center" vertical="center"/>
    </xf>
    <xf numFmtId="0" fontId="5" fillId="0" borderId="15" xfId="0" applyFont="1" applyBorder="1" applyAlignment="1">
      <alignment horizontal="center" vertical="center"/>
    </xf>
    <xf numFmtId="0" fontId="5" fillId="0" borderId="2" xfId="0" applyNumberFormat="1" applyFont="1" applyFill="1" applyBorder="1" applyAlignment="1" applyProtection="1">
      <alignment horizontal="center"/>
      <protection/>
    </xf>
    <xf numFmtId="237" fontId="3" fillId="0" borderId="2" xfId="0" applyNumberFormat="1" applyFont="1" applyFill="1" applyBorder="1" applyAlignment="1" applyProtection="1">
      <alignment horizontal="center"/>
      <protection/>
    </xf>
    <xf numFmtId="0" fontId="2" fillId="0" borderId="0" xfId="0" applyFont="1" applyBorder="1" applyAlignment="1">
      <alignment vertical="center"/>
    </xf>
    <xf numFmtId="43" fontId="3" fillId="0" borderId="0" xfId="0" applyNumberFormat="1" applyFont="1" applyBorder="1" applyAlignment="1">
      <alignment horizontal="center" vertical="center"/>
    </xf>
    <xf numFmtId="43" fontId="19" fillId="0" borderId="0" xfId="191" applyFont="1" applyFill="1" applyBorder="1" applyAlignment="1" applyProtection="1">
      <alignment horizontal="right" vertical="center" shrinkToFit="1"/>
      <protection/>
    </xf>
    <xf numFmtId="0" fontId="3" fillId="0" borderId="16" xfId="0" applyFont="1" applyBorder="1" applyAlignment="1">
      <alignment vertical="center"/>
    </xf>
    <xf numFmtId="0" fontId="13" fillId="0" borderId="2" xfId="161" applyFont="1" applyFill="1" applyBorder="1" applyAlignment="1">
      <alignment horizontal="center" vertical="center"/>
      <protection/>
    </xf>
    <xf numFmtId="221" fontId="37" fillId="0" borderId="0" xfId="133" applyNumberFormat="1" applyFont="1" applyFill="1" applyBorder="1" applyAlignment="1" applyProtection="1">
      <alignment horizontal="center"/>
      <protection locked="0"/>
    </xf>
    <xf numFmtId="221" fontId="36" fillId="0" borderId="0" xfId="133" applyNumberFormat="1" applyFont="1" applyFill="1" applyBorder="1" applyAlignment="1" applyProtection="1">
      <alignment horizontal="center"/>
      <protection locked="0"/>
    </xf>
    <xf numFmtId="0" fontId="3" fillId="0" borderId="0" xfId="133" applyNumberFormat="1" applyFont="1" applyFill="1" applyBorder="1" applyAlignment="1" applyProtection="1">
      <alignment horizontal="center"/>
      <protection locked="0"/>
    </xf>
    <xf numFmtId="221" fontId="5" fillId="0" borderId="21" xfId="133" applyNumberFormat="1" applyFont="1" applyFill="1" applyBorder="1" applyAlignment="1" applyProtection="1">
      <alignment horizontal="left"/>
      <protection locked="0"/>
    </xf>
    <xf numFmtId="221" fontId="3" fillId="0" borderId="21" xfId="133" applyNumberFormat="1" applyFont="1" applyFill="1" applyBorder="1" applyAlignment="1" applyProtection="1">
      <alignment horizontal="left"/>
      <protection locked="0"/>
    </xf>
    <xf numFmtId="0" fontId="31" fillId="0" borderId="0" xfId="0" applyFont="1" applyAlignment="1">
      <alignment horizontal="center" vertical="center" wrapText="1"/>
    </xf>
    <xf numFmtId="0" fontId="32" fillId="0" borderId="0" xfId="0" applyFont="1" applyAlignment="1">
      <alignment horizontal="center" vertical="center" wrapText="1"/>
    </xf>
    <xf numFmtId="206" fontId="6" fillId="0" borderId="0" xfId="0" applyNumberFormat="1" applyFont="1" applyAlignment="1">
      <alignment horizontal="center" vertical="center"/>
    </xf>
    <xf numFmtId="206" fontId="8" fillId="0" borderId="0" xfId="0" applyNumberFormat="1" applyFont="1" applyAlignment="1">
      <alignment horizontal="center" vertical="center"/>
    </xf>
    <xf numFmtId="0" fontId="6" fillId="0" borderId="17" xfId="0" applyFont="1" applyBorder="1" applyAlignment="1">
      <alignment horizontal="center" vertical="center"/>
    </xf>
    <xf numFmtId="0" fontId="33" fillId="0" borderId="2" xfId="0" applyFont="1" applyBorder="1" applyAlignment="1">
      <alignment horizontal="center" vertical="center"/>
    </xf>
    <xf numFmtId="0" fontId="34" fillId="0" borderId="2" xfId="0" applyFont="1" applyBorder="1" applyAlignment="1">
      <alignment horizontal="center" vertical="center"/>
    </xf>
    <xf numFmtId="0" fontId="4" fillId="0" borderId="0" xfId="0" applyFont="1" applyAlignment="1">
      <alignment horizontal="center" vertical="center" wrapText="1"/>
    </xf>
    <xf numFmtId="0" fontId="2" fillId="0" borderId="0" xfId="0" applyFont="1" applyAlignment="1">
      <alignment horizontal="center" vertical="center" wrapText="1"/>
    </xf>
    <xf numFmtId="206" fontId="5" fillId="0" borderId="0" xfId="0" applyNumberFormat="1" applyFont="1" applyAlignment="1">
      <alignment horizontal="center" vertical="center"/>
    </xf>
    <xf numFmtId="206" fontId="3" fillId="0" borderId="0" xfId="0" applyNumberFormat="1" applyFont="1" applyAlignment="1">
      <alignment horizontal="center" vertical="center"/>
    </xf>
    <xf numFmtId="206" fontId="3" fillId="0" borderId="0" xfId="0" applyNumberFormat="1" applyFont="1" applyAlignment="1">
      <alignment horizontal="left" vertical="center"/>
    </xf>
    <xf numFmtId="0" fontId="15" fillId="0" borderId="16" xfId="0" applyFont="1" applyBorder="1" applyAlignment="1">
      <alignment horizontal="center" vertical="center"/>
    </xf>
    <xf numFmtId="0" fontId="1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3" fillId="0" borderId="0" xfId="0" applyFont="1" applyAlignment="1">
      <alignment horizontal="center" vertical="center"/>
    </xf>
    <xf numFmtId="206" fontId="3" fillId="0" borderId="0" xfId="0" applyNumberFormat="1" applyFont="1" applyAlignment="1">
      <alignment horizontal="right" vertical="center"/>
    </xf>
    <xf numFmtId="49" fontId="3" fillId="0" borderId="21" xfId="0" applyNumberFormat="1" applyFont="1" applyBorder="1" applyAlignment="1">
      <alignment horizontal="right" vertical="center"/>
    </xf>
    <xf numFmtId="0" fontId="3" fillId="0" borderId="0" xfId="0" applyFont="1" applyBorder="1" applyAlignment="1" applyProtection="1">
      <alignment horizontal="center" vertical="center"/>
      <protection/>
    </xf>
    <xf numFmtId="0" fontId="4" fillId="0" borderId="0" xfId="0" applyFont="1" applyAlignment="1" applyProtection="1">
      <alignment horizontal="center" vertical="center" wrapText="1"/>
      <protection/>
    </xf>
    <xf numFmtId="206" fontId="5" fillId="0" borderId="0" xfId="0" applyNumberFormat="1" applyFont="1" applyAlignment="1" applyProtection="1">
      <alignment horizontal="center" vertical="center"/>
      <protection/>
    </xf>
    <xf numFmtId="206"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right" vertical="center"/>
      <protection/>
    </xf>
    <xf numFmtId="0" fontId="5" fillId="0" borderId="21" xfId="0" applyFont="1" applyBorder="1" applyAlignment="1" applyProtection="1">
      <alignment horizontal="right" vertical="center"/>
      <protection/>
    </xf>
    <xf numFmtId="0" fontId="5" fillId="0" borderId="16"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49" fontId="5" fillId="0" borderId="17" xfId="0" applyNumberFormat="1" applyFont="1" applyBorder="1" applyAlignment="1" applyProtection="1">
      <alignment horizontal="left" vertical="center"/>
      <protection/>
    </xf>
    <xf numFmtId="49" fontId="5" fillId="0" borderId="17" xfId="0" applyNumberFormat="1" applyFont="1" applyBorder="1" applyAlignment="1" applyProtection="1">
      <alignment horizontal="left" vertical="center"/>
      <protection/>
    </xf>
    <xf numFmtId="0" fontId="5" fillId="0" borderId="22"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Border="1" applyAlignment="1">
      <alignment horizontal="center" vertical="center"/>
    </xf>
    <xf numFmtId="0" fontId="3" fillId="0" borderId="0" xfId="0" applyNumberFormat="1" applyFont="1" applyAlignment="1">
      <alignment horizontal="center" vertical="center"/>
    </xf>
    <xf numFmtId="0" fontId="3" fillId="0" borderId="0" xfId="0" applyNumberFormat="1" applyFont="1" applyAlignment="1">
      <alignment horizontal="right" vertical="center"/>
    </xf>
    <xf numFmtId="0" fontId="5" fillId="0" borderId="0" xfId="0" applyFont="1" applyAlignment="1">
      <alignment horizontal="right" vertical="center"/>
    </xf>
    <xf numFmtId="0" fontId="5" fillId="0" borderId="17" xfId="0" applyFont="1" applyFill="1" applyBorder="1" applyAlignment="1">
      <alignment horizontal="center" vertical="center"/>
    </xf>
    <xf numFmtId="206" fontId="3" fillId="0" borderId="21" xfId="0" applyNumberFormat="1" applyFont="1" applyBorder="1" applyAlignment="1">
      <alignment horizontal="left" vertical="center"/>
    </xf>
    <xf numFmtId="49" fontId="5" fillId="0" borderId="16" xfId="0" applyNumberFormat="1" applyFont="1" applyBorder="1" applyAlignment="1">
      <alignment horizontal="center" vertical="center"/>
    </xf>
    <xf numFmtId="49" fontId="5" fillId="0" borderId="15" xfId="0" applyNumberFormat="1" applyFont="1" applyBorder="1" applyAlignment="1">
      <alignment horizontal="center" vertical="center"/>
    </xf>
    <xf numFmtId="0" fontId="5" fillId="0" borderId="21" xfId="0" applyFont="1" applyBorder="1" applyAlignment="1">
      <alignment horizontal="right" vertical="center"/>
    </xf>
    <xf numFmtId="49" fontId="5" fillId="0" borderId="17" xfId="0" applyNumberFormat="1" applyFont="1" applyBorder="1" applyAlignment="1">
      <alignment horizontal="left" vertical="center"/>
    </xf>
    <xf numFmtId="213" fontId="3" fillId="0" borderId="0" xfId="0" applyNumberFormat="1" applyFont="1" applyAlignment="1">
      <alignment horizontal="center" vertical="center"/>
    </xf>
    <xf numFmtId="0" fontId="5" fillId="0" borderId="2" xfId="0" applyFont="1" applyBorder="1" applyAlignment="1">
      <alignment horizontal="center" vertical="center"/>
    </xf>
    <xf numFmtId="0" fontId="3" fillId="0" borderId="2" xfId="0" applyFont="1" applyBorder="1" applyAlignment="1">
      <alignment horizontal="center" vertical="center"/>
    </xf>
    <xf numFmtId="0" fontId="5" fillId="0" borderId="0" xfId="0" applyFont="1" applyBorder="1" applyAlignment="1">
      <alignment horizontal="left" vertical="center"/>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220" fontId="2" fillId="0" borderId="0" xfId="0" applyNumberFormat="1" applyFont="1" applyFill="1" applyAlignment="1">
      <alignment horizontal="center" vertical="center" wrapText="1"/>
    </xf>
    <xf numFmtId="206" fontId="3" fillId="0" borderId="0" xfId="0" applyNumberFormat="1" applyFont="1" applyFill="1" applyAlignment="1">
      <alignment horizontal="center" vertical="center"/>
    </xf>
    <xf numFmtId="220" fontId="3" fillId="0" borderId="0" xfId="0" applyNumberFormat="1" applyFont="1" applyFill="1" applyAlignment="1">
      <alignment horizontal="center" vertical="center"/>
    </xf>
    <xf numFmtId="0" fontId="5" fillId="0" borderId="21" xfId="0" applyFont="1" applyBorder="1" applyAlignment="1">
      <alignment horizontal="center" vertical="center"/>
    </xf>
    <xf numFmtId="0" fontId="3" fillId="0" borderId="15" xfId="0" applyFont="1" applyBorder="1" applyAlignment="1">
      <alignment horizontal="center" vertical="center"/>
    </xf>
    <xf numFmtId="0" fontId="5" fillId="0" borderId="20"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Fill="1" applyAlignment="1">
      <alignment horizontal="center" vertical="center" wrapText="1"/>
    </xf>
    <xf numFmtId="206" fontId="5" fillId="0" borderId="0" xfId="0" applyNumberFormat="1" applyFont="1" applyFill="1" applyAlignment="1">
      <alignment horizontal="center" vertical="center"/>
    </xf>
    <xf numFmtId="0" fontId="3" fillId="0" borderId="0" xfId="0" applyNumberFormat="1" applyFont="1" applyFill="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wrapText="1"/>
    </xf>
    <xf numFmtId="0" fontId="3" fillId="0" borderId="20" xfId="0" applyFont="1" applyBorder="1" applyAlignment="1">
      <alignment horizontal="center" vertical="center" wrapText="1"/>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17" xfId="0" applyFont="1" applyBorder="1" applyAlignment="1">
      <alignment horizontal="left" vertical="center"/>
    </xf>
    <xf numFmtId="0" fontId="3" fillId="0" borderId="1" xfId="0" applyFont="1" applyBorder="1" applyAlignment="1">
      <alignment horizontal="center" vertical="center"/>
    </xf>
    <xf numFmtId="0" fontId="5" fillId="0" borderId="2" xfId="0" applyFont="1" applyBorder="1" applyAlignment="1">
      <alignment horizontal="center" vertical="center" wrapText="1"/>
    </xf>
    <xf numFmtId="0" fontId="3" fillId="0" borderId="2" xfId="0" applyFont="1" applyBorder="1" applyAlignment="1">
      <alignment horizontal="center" vertical="center" wrapText="1"/>
    </xf>
    <xf numFmtId="0" fontId="5" fillId="0" borderId="20" xfId="0" applyFont="1" applyBorder="1" applyAlignment="1">
      <alignment horizontal="center" vertical="center" wrapText="1"/>
    </xf>
    <xf numFmtId="213" fontId="5" fillId="0" borderId="2" xfId="0" applyNumberFormat="1" applyFont="1" applyBorder="1" applyAlignment="1">
      <alignment horizontal="center" vertical="center"/>
    </xf>
    <xf numFmtId="213" fontId="3" fillId="0" borderId="2" xfId="0" applyNumberFormat="1" applyFont="1" applyBorder="1" applyAlignment="1">
      <alignment horizontal="center" vertical="center"/>
    </xf>
    <xf numFmtId="213" fontId="5" fillId="0" borderId="1" xfId="0" applyNumberFormat="1" applyFont="1" applyBorder="1" applyAlignment="1">
      <alignment horizontal="center" vertical="center"/>
    </xf>
    <xf numFmtId="213" fontId="5" fillId="0" borderId="20" xfId="0" applyNumberFormat="1" applyFont="1" applyBorder="1" applyAlignment="1">
      <alignment horizontal="center" vertical="center"/>
    </xf>
    <xf numFmtId="0" fontId="2" fillId="0" borderId="0" xfId="0" applyFont="1" applyAlignment="1">
      <alignment horizontal="center" vertical="center"/>
    </xf>
    <xf numFmtId="43" fontId="3" fillId="0" borderId="1" xfId="0" applyNumberFormat="1" applyFont="1" applyBorder="1" applyAlignment="1">
      <alignment horizontal="center" vertical="center"/>
    </xf>
    <xf numFmtId="43" fontId="3" fillId="0" borderId="20" xfId="0" applyNumberFormat="1" applyFont="1" applyBorder="1" applyAlignment="1">
      <alignment horizontal="center" vertical="center"/>
    </xf>
    <xf numFmtId="206" fontId="5" fillId="0" borderId="0" xfId="0" applyNumberFormat="1" applyFont="1" applyAlignment="1">
      <alignment horizontal="center" vertical="center"/>
    </xf>
    <xf numFmtId="0" fontId="5" fillId="0" borderId="2" xfId="0" applyFont="1" applyBorder="1" applyAlignment="1">
      <alignment horizontal="center" vertical="center"/>
    </xf>
    <xf numFmtId="43" fontId="19" fillId="0" borderId="2" xfId="191" applyFont="1" applyFill="1" applyBorder="1" applyAlignment="1" applyProtection="1">
      <alignment horizontal="center" vertical="center" shrinkToFit="1"/>
      <protection/>
    </xf>
    <xf numFmtId="0" fontId="5" fillId="0" borderId="20" xfId="0" applyFont="1" applyBorder="1" applyAlignment="1">
      <alignment horizontal="center" vertical="center" wrapText="1"/>
    </xf>
    <xf numFmtId="0" fontId="5" fillId="0" borderId="1" xfId="0" applyFont="1" applyBorder="1" applyAlignment="1">
      <alignment horizontal="center" vertical="center"/>
    </xf>
    <xf numFmtId="0" fontId="5" fillId="0" borderId="23" xfId="0" applyFont="1" applyBorder="1" applyAlignment="1">
      <alignment horizontal="center" vertical="center"/>
    </xf>
    <xf numFmtId="0" fontId="5" fillId="0" borderId="1" xfId="0" applyFont="1" applyBorder="1" applyAlignment="1">
      <alignment horizontal="center" vertical="center" wrapText="1"/>
    </xf>
    <xf numFmtId="0" fontId="3" fillId="0" borderId="23" xfId="0" applyFont="1" applyBorder="1" applyAlignment="1">
      <alignment horizontal="center" vertical="center" wrapText="1"/>
    </xf>
    <xf numFmtId="0" fontId="5" fillId="0" borderId="20" xfId="0" applyFont="1" applyBorder="1" applyAlignment="1">
      <alignment horizontal="center" vertical="center"/>
    </xf>
    <xf numFmtId="213" fontId="3" fillId="0" borderId="0" xfId="0" applyNumberFormat="1" applyFont="1" applyBorder="1" applyAlignment="1">
      <alignment horizontal="center" vertical="center"/>
    </xf>
    <xf numFmtId="213" fontId="3" fillId="0" borderId="20" xfId="0" applyNumberFormat="1" applyFont="1" applyBorder="1" applyAlignment="1">
      <alignment horizontal="center" vertical="center"/>
    </xf>
    <xf numFmtId="0" fontId="5" fillId="0" borderId="1" xfId="0" applyFont="1" applyFill="1" applyBorder="1" applyAlignment="1">
      <alignment horizontal="center" vertical="center"/>
    </xf>
    <xf numFmtId="0" fontId="5" fillId="0" borderId="20" xfId="0" applyFont="1" applyFill="1" applyBorder="1" applyAlignment="1">
      <alignment horizontal="center" vertical="center"/>
    </xf>
    <xf numFmtId="208" fontId="3" fillId="0" borderId="0" xfId="0" applyNumberFormat="1" applyFont="1" applyAlignment="1">
      <alignment horizontal="left" vertical="center"/>
    </xf>
    <xf numFmtId="208" fontId="3" fillId="0" borderId="0" xfId="0" applyNumberFormat="1" applyFont="1" applyFill="1" applyAlignment="1">
      <alignment horizontal="left" vertical="center"/>
    </xf>
    <xf numFmtId="0" fontId="2" fillId="0" borderId="0" xfId="0" applyFont="1" applyFill="1" applyAlignment="1">
      <alignment horizontal="center" vertical="center"/>
    </xf>
    <xf numFmtId="0" fontId="6" fillId="0" borderId="17" xfId="0" applyFont="1" applyBorder="1" applyAlignment="1">
      <alignment horizontal="left" vertical="center" indent="10"/>
    </xf>
    <xf numFmtId="0" fontId="5" fillId="0" borderId="17" xfId="0" applyFont="1" applyBorder="1" applyAlignment="1">
      <alignment horizontal="left" vertical="center" indent="10"/>
    </xf>
    <xf numFmtId="0" fontId="5" fillId="0" borderId="0" xfId="0" applyFont="1" applyAlignment="1">
      <alignment horizontal="left" vertical="center"/>
    </xf>
    <xf numFmtId="49" fontId="5" fillId="0" borderId="2"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5" fillId="0" borderId="0" xfId="0" applyNumberFormat="1" applyFont="1" applyBorder="1" applyAlignment="1">
      <alignment horizontal="left" vertical="center"/>
    </xf>
    <xf numFmtId="0" fontId="6" fillId="0" borderId="17" xfId="0" applyFont="1" applyBorder="1" applyAlignment="1">
      <alignment horizontal="center" vertical="center" indent="15"/>
    </xf>
    <xf numFmtId="49" fontId="3" fillId="0" borderId="15" xfId="0" applyNumberFormat="1" applyFont="1" applyBorder="1" applyAlignment="1">
      <alignment horizontal="center" vertical="center"/>
    </xf>
    <xf numFmtId="0" fontId="5" fillId="0" borderId="1" xfId="167" applyFont="1" applyFill="1" applyBorder="1" applyAlignment="1">
      <alignment horizontal="center" vertical="center" wrapText="1"/>
      <protection/>
    </xf>
    <xf numFmtId="0" fontId="3" fillId="0" borderId="20" xfId="167" applyFont="1" applyFill="1" applyBorder="1" applyAlignment="1">
      <alignment horizontal="center" vertical="center" wrapText="1"/>
      <protection/>
    </xf>
    <xf numFmtId="0" fontId="6" fillId="0" borderId="17" xfId="0" applyFont="1" applyBorder="1" applyAlignment="1">
      <alignment horizontal="left" vertical="center" indent="15"/>
    </xf>
    <xf numFmtId="0" fontId="25" fillId="0" borderId="0" xfId="0" applyFont="1" applyAlignment="1">
      <alignment horizontal="center" vertical="center" wrapText="1"/>
    </xf>
    <xf numFmtId="0" fontId="0" fillId="0" borderId="4" xfId="0" applyBorder="1" applyAlignment="1">
      <alignment/>
    </xf>
    <xf numFmtId="0" fontId="0" fillId="0" borderId="15" xfId="0" applyBorder="1" applyAlignment="1">
      <alignment/>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8" xfId="0" applyFont="1" applyBorder="1" applyAlignment="1">
      <alignment horizontal="center" vertical="center" wrapText="1"/>
    </xf>
    <xf numFmtId="0" fontId="5" fillId="22" borderId="2" xfId="0" applyFont="1" applyFill="1" applyBorder="1" applyAlignment="1">
      <alignment horizontal="center" vertical="center" wrapText="1"/>
    </xf>
    <xf numFmtId="0" fontId="3" fillId="22" borderId="2" xfId="0" applyFont="1" applyFill="1" applyBorder="1" applyAlignment="1">
      <alignment horizontal="center" vertical="center"/>
    </xf>
    <xf numFmtId="43" fontId="3" fillId="0" borderId="16" xfId="0" applyNumberFormat="1" applyFont="1" applyBorder="1" applyAlignment="1">
      <alignment horizontal="center" vertical="center"/>
    </xf>
    <xf numFmtId="43" fontId="3" fillId="0" borderId="15" xfId="0" applyNumberFormat="1" applyFont="1" applyBorder="1" applyAlignment="1">
      <alignment horizontal="center" vertical="center"/>
    </xf>
    <xf numFmtId="0" fontId="16" fillId="0" borderId="16" xfId="168" applyFont="1" applyBorder="1" applyAlignment="1" applyProtection="1">
      <alignment horizontal="center" vertical="center"/>
      <protection/>
    </xf>
    <xf numFmtId="0" fontId="16" fillId="0" borderId="15" xfId="168" applyFont="1" applyBorder="1" applyAlignment="1" applyProtection="1">
      <alignment horizontal="center" vertical="center"/>
      <protection/>
    </xf>
    <xf numFmtId="0" fontId="16" fillId="0" borderId="16" xfId="0" applyFont="1" applyBorder="1" applyAlignment="1">
      <alignment horizontal="center" vertical="center"/>
    </xf>
    <xf numFmtId="0" fontId="16" fillId="0" borderId="15" xfId="0" applyFont="1" applyBorder="1" applyAlignment="1">
      <alignment horizontal="center" vertical="center"/>
    </xf>
    <xf numFmtId="214" fontId="3" fillId="0" borderId="0" xfId="0" applyNumberFormat="1" applyFont="1" applyAlignment="1">
      <alignment horizontal="center" vertical="center"/>
    </xf>
    <xf numFmtId="10" fontId="3" fillId="0" borderId="0" xfId="0" applyNumberFormat="1" applyFont="1" applyAlignment="1">
      <alignment horizontal="center" vertical="center"/>
    </xf>
    <xf numFmtId="0" fontId="3" fillId="0" borderId="4" xfId="0" applyFont="1" applyBorder="1" applyAlignment="1">
      <alignment horizontal="center" vertical="center"/>
    </xf>
    <xf numFmtId="49" fontId="5" fillId="0" borderId="21" xfId="0" applyNumberFormat="1" applyFont="1" applyBorder="1" applyAlignment="1">
      <alignment horizontal="center" vertical="center"/>
    </xf>
    <xf numFmtId="49" fontId="5" fillId="0" borderId="18" xfId="0" applyNumberFormat="1" applyFont="1" applyBorder="1" applyAlignment="1">
      <alignment horizontal="center" vertical="center"/>
    </xf>
    <xf numFmtId="0" fontId="5" fillId="0" borderId="2"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 xfId="0" applyFont="1" applyFill="1" applyBorder="1" applyAlignment="1">
      <alignment horizontal="center" vertical="center" wrapText="1"/>
    </xf>
    <xf numFmtId="10" fontId="5" fillId="0" borderId="2" xfId="0" applyNumberFormat="1" applyFont="1" applyBorder="1" applyAlignment="1">
      <alignment horizontal="center" vertical="center" wrapText="1"/>
    </xf>
    <xf numFmtId="10" fontId="3" fillId="0" borderId="2" xfId="0" applyNumberFormat="1" applyFont="1" applyBorder="1" applyAlignment="1">
      <alignment horizontal="center" vertical="center"/>
    </xf>
    <xf numFmtId="0" fontId="3" fillId="0" borderId="20" xfId="0" applyFont="1" applyFill="1" applyBorder="1" applyAlignment="1">
      <alignment horizontal="center" vertical="center" wrapText="1"/>
    </xf>
    <xf numFmtId="49" fontId="5" fillId="0" borderId="4" xfId="0" applyNumberFormat="1" applyFont="1" applyBorder="1" applyAlignment="1">
      <alignment horizontal="center" vertical="center"/>
    </xf>
    <xf numFmtId="0" fontId="5" fillId="0" borderId="2" xfId="164" applyFont="1" applyFill="1" applyBorder="1" applyAlignment="1">
      <alignment horizontal="center" vertical="center" wrapText="1"/>
      <protection/>
    </xf>
    <xf numFmtId="0" fontId="3" fillId="0" borderId="2" xfId="164" applyFont="1" applyFill="1" applyBorder="1" applyAlignment="1">
      <alignment horizontal="center" vertical="center" wrapText="1"/>
      <protection/>
    </xf>
    <xf numFmtId="0" fontId="20" fillId="0" borderId="2" xfId="0" applyNumberFormat="1" applyFont="1" applyFill="1" applyBorder="1" applyAlignment="1" applyProtection="1">
      <alignment horizontal="center"/>
      <protection/>
    </xf>
    <xf numFmtId="0" fontId="3" fillId="0" borderId="15" xfId="0" applyFont="1" applyFill="1" applyBorder="1" applyAlignment="1">
      <alignment horizontal="center" vertical="center"/>
    </xf>
    <xf numFmtId="0" fontId="22" fillId="11" borderId="2" xfId="0" applyNumberFormat="1" applyFont="1" applyFill="1" applyBorder="1" applyAlignment="1" applyProtection="1">
      <alignment horizontal="center" vertical="center"/>
      <protection/>
    </xf>
    <xf numFmtId="0" fontId="5" fillId="0" borderId="16"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5" xfId="0" applyFont="1" applyFill="1" applyBorder="1" applyAlignment="1">
      <alignment horizontal="center" vertical="center"/>
    </xf>
    <xf numFmtId="0" fontId="6" fillId="0" borderId="17" xfId="0" applyFont="1" applyFill="1" applyBorder="1" applyAlignment="1">
      <alignment horizontal="center" vertical="center"/>
    </xf>
    <xf numFmtId="49" fontId="5" fillId="0" borderId="16"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206" fontId="3" fillId="0" borderId="0" xfId="0" applyNumberFormat="1" applyFont="1" applyFill="1" applyAlignment="1">
      <alignment horizontal="right" vertical="center"/>
    </xf>
    <xf numFmtId="0" fontId="5" fillId="0" borderId="21" xfId="0" applyFont="1" applyFill="1" applyBorder="1" applyAlignment="1">
      <alignment horizontal="right" vertical="center"/>
    </xf>
    <xf numFmtId="0" fontId="5" fillId="11" borderId="1" xfId="164" applyFont="1" applyFill="1" applyBorder="1" applyAlignment="1">
      <alignment horizontal="center" vertical="center" wrapText="1"/>
      <protection/>
    </xf>
    <xf numFmtId="0" fontId="3" fillId="11" borderId="20" xfId="164" applyFont="1" applyFill="1" applyBorder="1" applyAlignment="1">
      <alignment horizontal="center" vertical="center" wrapText="1"/>
      <protection/>
    </xf>
    <xf numFmtId="0" fontId="3" fillId="0" borderId="17" xfId="0" applyFont="1" applyFill="1" applyBorder="1" applyAlignment="1">
      <alignment horizontal="center" vertical="center"/>
    </xf>
    <xf numFmtId="0" fontId="3" fillId="0" borderId="1" xfId="0" applyFont="1" applyFill="1" applyBorder="1" applyAlignment="1">
      <alignment horizontal="center" vertical="center"/>
    </xf>
    <xf numFmtId="206" fontId="5" fillId="0" borderId="0" xfId="0" applyNumberFormat="1" applyFont="1" applyFill="1" applyAlignment="1">
      <alignment horizontal="right" vertical="center"/>
    </xf>
    <xf numFmtId="0" fontId="3" fillId="0" borderId="21" xfId="0" applyFont="1" applyFill="1" applyBorder="1" applyAlignment="1">
      <alignment horizontal="right" vertical="center"/>
    </xf>
    <xf numFmtId="213" fontId="5" fillId="0" borderId="0" xfId="0" applyNumberFormat="1" applyFont="1" applyFill="1" applyAlignment="1">
      <alignment horizontal="center" vertical="center"/>
    </xf>
    <xf numFmtId="0" fontId="5" fillId="0" borderId="16" xfId="0" applyFont="1" applyFill="1" applyBorder="1" applyAlignment="1">
      <alignment horizontal="center" vertical="center" wrapText="1"/>
    </xf>
    <xf numFmtId="0" fontId="3" fillId="0" borderId="24" xfId="0" applyFont="1" applyFill="1" applyBorder="1" applyAlignment="1">
      <alignment horizontal="center" vertical="center"/>
    </xf>
    <xf numFmtId="0" fontId="5" fillId="0" borderId="15"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5" fillId="0" borderId="1" xfId="0" applyFont="1" applyFill="1" applyBorder="1" applyAlignment="1">
      <alignment horizontal="center" vertical="center"/>
    </xf>
    <xf numFmtId="49" fontId="5" fillId="0" borderId="2"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5" fillId="0" borderId="2" xfId="164" applyFont="1" applyBorder="1" applyAlignment="1">
      <alignment horizontal="center" vertical="center" wrapText="1"/>
      <protection/>
    </xf>
    <xf numFmtId="0" fontId="3" fillId="0" borderId="2" xfId="164" applyFont="1" applyBorder="1" applyAlignment="1">
      <alignment horizontal="center" vertical="center" wrapText="1"/>
      <protection/>
    </xf>
    <xf numFmtId="9" fontId="3" fillId="0" borderId="2" xfId="0" applyNumberFormat="1" applyFont="1" applyFill="1" applyBorder="1" applyAlignment="1">
      <alignment horizontal="center" vertical="center"/>
    </xf>
    <xf numFmtId="49" fontId="5" fillId="0" borderId="20" xfId="0" applyNumberFormat="1" applyFont="1" applyBorder="1" applyAlignment="1">
      <alignment horizontal="center" vertical="center"/>
    </xf>
    <xf numFmtId="49" fontId="3" fillId="0" borderId="20" xfId="0" applyNumberFormat="1" applyFont="1" applyBorder="1" applyAlignment="1">
      <alignment horizontal="center" vertical="center"/>
    </xf>
    <xf numFmtId="0" fontId="3" fillId="0" borderId="2" xfId="0"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2" fillId="0" borderId="0" xfId="0" applyNumberFormat="1" applyFont="1" applyFill="1" applyAlignment="1">
      <alignment horizontal="center" vertical="center" wrapText="1"/>
    </xf>
    <xf numFmtId="9" fontId="2" fillId="0" borderId="0" xfId="0" applyNumberFormat="1" applyFont="1" applyFill="1" applyAlignment="1">
      <alignment horizontal="center" vertical="center" wrapText="1"/>
    </xf>
    <xf numFmtId="9" fontId="3" fillId="0" borderId="0" xfId="0" applyNumberFormat="1" applyFont="1" applyAlignment="1">
      <alignment horizontal="center" vertical="center"/>
    </xf>
    <xf numFmtId="206" fontId="3" fillId="0" borderId="0" xfId="0" applyNumberFormat="1"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Fill="1" applyAlignment="1">
      <alignment horizontal="right" vertical="center"/>
    </xf>
    <xf numFmtId="9" fontId="5" fillId="0" borderId="17" xfId="0" applyNumberFormat="1" applyFont="1" applyBorder="1" applyAlignment="1">
      <alignment horizontal="center" vertical="center"/>
    </xf>
    <xf numFmtId="0" fontId="3" fillId="0" borderId="20" xfId="0" applyFont="1" applyFill="1" applyBorder="1" applyAlignment="1">
      <alignment horizontal="center" vertical="center"/>
    </xf>
    <xf numFmtId="210" fontId="3" fillId="0" borderId="2" xfId="0" applyNumberFormat="1" applyFont="1" applyBorder="1" applyAlignment="1">
      <alignment horizontal="center" vertical="center" wrapText="1"/>
    </xf>
    <xf numFmtId="210" fontId="3" fillId="0" borderId="1"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5" fillId="0" borderId="0" xfId="0" applyNumberFormat="1" applyFont="1" applyAlignment="1">
      <alignment horizontal="left" vertical="center"/>
    </xf>
    <xf numFmtId="49" fontId="3" fillId="0" borderId="0" xfId="0" applyNumberFormat="1" applyFont="1" applyAlignment="1">
      <alignment horizontal="left" vertical="center"/>
    </xf>
    <xf numFmtId="0" fontId="8" fillId="0" borderId="17" xfId="0" applyFont="1" applyBorder="1" applyAlignment="1">
      <alignment horizontal="center" vertical="center"/>
    </xf>
    <xf numFmtId="0" fontId="5" fillId="0" borderId="15" xfId="164" applyFont="1" applyBorder="1" applyAlignment="1">
      <alignment horizontal="center" vertical="center" wrapText="1"/>
      <protection/>
    </xf>
    <xf numFmtId="0" fontId="5" fillId="0" borderId="17" xfId="0" applyFont="1" applyBorder="1" applyAlignment="1">
      <alignment horizontal="center" vertical="center"/>
    </xf>
    <xf numFmtId="0" fontId="6" fillId="0" borderId="17" xfId="0" applyFont="1" applyBorder="1" applyAlignment="1">
      <alignment horizontal="left" vertical="center" indent="2"/>
    </xf>
    <xf numFmtId="0" fontId="8" fillId="0" borderId="17" xfId="0" applyFont="1" applyBorder="1" applyAlignment="1">
      <alignment horizontal="left" vertical="center" indent="10"/>
    </xf>
    <xf numFmtId="206" fontId="5" fillId="0" borderId="21" xfId="0" applyNumberFormat="1" applyFont="1" applyBorder="1" applyAlignment="1">
      <alignment horizontal="left" vertical="center"/>
    </xf>
    <xf numFmtId="0" fontId="5" fillId="0" borderId="22" xfId="0" applyFont="1" applyBorder="1" applyAlignment="1">
      <alignment horizontal="center" vertical="center"/>
    </xf>
    <xf numFmtId="0" fontId="5" fillId="0" borderId="18" xfId="0" applyFont="1" applyBorder="1" applyAlignment="1">
      <alignment horizontal="center" vertical="center"/>
    </xf>
    <xf numFmtId="206" fontId="5" fillId="0" borderId="21" xfId="0" applyNumberFormat="1" applyFont="1" applyFill="1" applyBorder="1" applyAlignment="1">
      <alignment horizontal="left" vertical="center"/>
    </xf>
    <xf numFmtId="0" fontId="3" fillId="0" borderId="16" xfId="0" applyFont="1" applyBorder="1" applyAlignment="1">
      <alignment horizontal="center" vertical="center"/>
    </xf>
    <xf numFmtId="0" fontId="4" fillId="0" borderId="0" xfId="0" applyFont="1" applyAlignment="1">
      <alignment horizontal="center" vertical="center"/>
    </xf>
    <xf numFmtId="0" fontId="3" fillId="0" borderId="17" xfId="0" applyFont="1" applyBorder="1" applyAlignment="1">
      <alignment horizontal="center" vertical="center"/>
    </xf>
  </cellXfs>
  <cellStyles count="198">
    <cellStyle name="Normal" xfId="0"/>
    <cellStyle name="??" xfId="15"/>
    <cellStyle name="?? [0]" xfId="16"/>
    <cellStyle name="??_0N-HANDLING " xfId="17"/>
    <cellStyle name="@_text" xfId="18"/>
    <cellStyle name="_(中企华)审计评估联合申报明细表.V1" xfId="19"/>
    <cellStyle name="_CBRE明细表" xfId="20"/>
    <cellStyle name="_ET_STYLE_NoName_00_" xfId="21"/>
    <cellStyle name="_KPMG original version" xfId="22"/>
    <cellStyle name="_KPMG original version_(中企华)审计评估联合申报明细表.V1" xfId="23"/>
    <cellStyle name="_KPMG original version_附件1：审计评估联合申报明细表" xfId="24"/>
    <cellStyle name="_long term loan - others 300504" xfId="25"/>
    <cellStyle name="_long term loan - others 300504_(中企华)审计评估联合申报明细表.V1" xfId="26"/>
    <cellStyle name="_long term loan - others 300504_KPMG original version" xfId="27"/>
    <cellStyle name="_long term loan - others 300504_KPMG original version_(中企华)审计评估联合申报明细表.V1" xfId="28"/>
    <cellStyle name="_long term loan - others 300504_KPMG original version_附件1：审计评估联合申报明细表" xfId="29"/>
    <cellStyle name="_long term loan - others 300504_Shenhua PBC package 050530" xfId="30"/>
    <cellStyle name="_long term loan - others 300504_Shenhua PBC package 050530_(中企华)审计评估联合申报明细表.V1" xfId="31"/>
    <cellStyle name="_long term loan - others 300504_Shenhua PBC package 050530_附件1：审计评估联合申报明细表" xfId="32"/>
    <cellStyle name="_long term loan - others 300504_附件1：审计评估联合申报明细表" xfId="33"/>
    <cellStyle name="_long term loan - others 300504_审计调查表.V3" xfId="34"/>
    <cellStyle name="_Part III.200406.Loan and Liabilities details.(Site Name)" xfId="35"/>
    <cellStyle name="_Part III.200406.Loan and Liabilities details.(Site Name)_(中企华)审计评估联合申报明细表.V1" xfId="36"/>
    <cellStyle name="_Part III.200406.Loan and Liabilities details.(Site Name)_KPMG original version" xfId="37"/>
    <cellStyle name="_Part III.200406.Loan and Liabilities details.(Site Name)_KPMG original version_(中企华)审计评估联合申报明细表.V1" xfId="38"/>
    <cellStyle name="_Part III.200406.Loan and Liabilities details.(Site Name)_KPMG original version_附件1：审计评估联合申报明细表" xfId="39"/>
    <cellStyle name="_Part III.200406.Loan and Liabilities details.(Site Name)_Shenhua PBC package 050530" xfId="40"/>
    <cellStyle name="_Part III.200406.Loan and Liabilities details.(Site Name)_Shenhua PBC package 050530_(中企华)审计评估联合申报明细表.V1" xfId="41"/>
    <cellStyle name="_Part III.200406.Loan and Liabilities details.(Site Name)_Shenhua PBC package 050530_附件1：审计评估联合申报明细表" xfId="42"/>
    <cellStyle name="_Part III.200406.Loan and Liabilities details.(Site Name)_附件1：审计评估联合申报明细表" xfId="43"/>
    <cellStyle name="_Part III.200406.Loan and Liabilities details.(Site Name)_审计调查表.V3" xfId="44"/>
    <cellStyle name="_Shenhua PBC package 050530" xfId="45"/>
    <cellStyle name="_Shenhua PBC package 050530_(中企华)审计评估联合申报明细表.V1" xfId="46"/>
    <cellStyle name="_Shenhua PBC package 050530_附件1：审计评估联合申报明细表" xfId="47"/>
    <cellStyle name="_房屋建筑评估申报表" xfId="48"/>
    <cellStyle name="_附件1：审计评估联合申报明细表" xfId="49"/>
    <cellStyle name="_审计调查表.V3" xfId="50"/>
    <cellStyle name="_文函专递0211-施工企业调查表（附件）" xfId="51"/>
    <cellStyle name="{Comma [0]}" xfId="52"/>
    <cellStyle name="{Comma}" xfId="53"/>
    <cellStyle name="{Date}" xfId="54"/>
    <cellStyle name="{Month}" xfId="55"/>
    <cellStyle name="{Percent}" xfId="56"/>
    <cellStyle name="{Thousand [0]}" xfId="57"/>
    <cellStyle name="{Thousand}" xfId="58"/>
    <cellStyle name="{Z'0000(1 dec)}" xfId="59"/>
    <cellStyle name="{Z'0000(4 dec)}" xfId="60"/>
    <cellStyle name="0,0&#13;&#10;NA&#13;&#10;" xfId="61"/>
    <cellStyle name="20% - 强调文字颜色 1" xfId="62"/>
    <cellStyle name="20% - 强调文字颜色 2" xfId="63"/>
    <cellStyle name="20% - 强调文字颜色 3" xfId="64"/>
    <cellStyle name="20% - 强调文字颜色 4" xfId="65"/>
    <cellStyle name="20% - 强调文字颜色 5" xfId="66"/>
    <cellStyle name="20% - 强调文字颜色 6" xfId="67"/>
    <cellStyle name="40% - 强调文字颜色 1" xfId="68"/>
    <cellStyle name="40% - 强调文字颜色 2" xfId="69"/>
    <cellStyle name="40% - 强调文字颜色 3" xfId="70"/>
    <cellStyle name="40% - 强调文字颜色 4" xfId="71"/>
    <cellStyle name="40% - 强调文字颜色 5" xfId="72"/>
    <cellStyle name="40% - 强调文字颜色 6" xfId="73"/>
    <cellStyle name="60% - 强调文字颜色 1" xfId="74"/>
    <cellStyle name="60% - 强调文字颜色 2" xfId="75"/>
    <cellStyle name="60% - 强调文字颜色 3" xfId="76"/>
    <cellStyle name="60% - 强调文字颜色 4" xfId="77"/>
    <cellStyle name="60% - 强调文字颜色 5" xfId="78"/>
    <cellStyle name="60% - 强调文字颜色 6" xfId="79"/>
    <cellStyle name="args.style" xfId="80"/>
    <cellStyle name="Calc Currency (0)" xfId="81"/>
    <cellStyle name="category" xfId="82"/>
    <cellStyle name="ColLevel_0" xfId="83"/>
    <cellStyle name="Column Headings" xfId="84"/>
    <cellStyle name="Column$Headings" xfId="85"/>
    <cellStyle name="Column_Title" xfId="86"/>
    <cellStyle name="Comma  - Style1" xfId="87"/>
    <cellStyle name="Comma  - Style2" xfId="88"/>
    <cellStyle name="Comma  - Style3" xfId="89"/>
    <cellStyle name="Comma  - Style4" xfId="90"/>
    <cellStyle name="Comma  - Style5" xfId="91"/>
    <cellStyle name="Comma  - Style6" xfId="92"/>
    <cellStyle name="Comma  - Style7" xfId="93"/>
    <cellStyle name="Comma  - Style8" xfId="94"/>
    <cellStyle name="Comma [0]_laroux" xfId="95"/>
    <cellStyle name="Comma_02(2003.12.31 PBC package.040304)" xfId="96"/>
    <cellStyle name="comma-d" xfId="97"/>
    <cellStyle name="Copied" xfId="98"/>
    <cellStyle name="COST1" xfId="99"/>
    <cellStyle name="Currency [0]_353HHC" xfId="100"/>
    <cellStyle name="Currency_353HHC" xfId="101"/>
    <cellStyle name="Date" xfId="102"/>
    <cellStyle name="Entered" xfId="103"/>
    <cellStyle name="entry box" xfId="104"/>
    <cellStyle name="Euro" xfId="105"/>
    <cellStyle name="e鯪9Y_x000B_" xfId="106"/>
    <cellStyle name="Format Number Column" xfId="107"/>
    <cellStyle name="gcd" xfId="108"/>
    <cellStyle name="Grey" xfId="109"/>
    <cellStyle name="HEADER" xfId="110"/>
    <cellStyle name="Header1" xfId="111"/>
    <cellStyle name="Header2" xfId="112"/>
    <cellStyle name="Input [yellow]" xfId="113"/>
    <cellStyle name="Input Cells" xfId="114"/>
    <cellStyle name="InputArea" xfId="115"/>
    <cellStyle name="KPMG Heading 1" xfId="116"/>
    <cellStyle name="KPMG Heading 2" xfId="117"/>
    <cellStyle name="KPMG Heading 3" xfId="118"/>
    <cellStyle name="KPMG Heading 4" xfId="119"/>
    <cellStyle name="KPMG Normal" xfId="120"/>
    <cellStyle name="KPMG Normal Text" xfId="121"/>
    <cellStyle name="Lines Fill" xfId="122"/>
    <cellStyle name="Linked Cells" xfId="123"/>
    <cellStyle name="Milliers [0]_!!!GO" xfId="124"/>
    <cellStyle name="Milliers_!!!GO" xfId="125"/>
    <cellStyle name="Model" xfId="126"/>
    <cellStyle name="Monétaire [0]_!!!GO" xfId="127"/>
    <cellStyle name="Monétaire_!!!GO" xfId="128"/>
    <cellStyle name="New Times Roman" xfId="129"/>
    <cellStyle name="no dec" xfId="130"/>
    <cellStyle name="Normal - Style1" xfId="131"/>
    <cellStyle name="Normal_0105第二套审计报表定稿" xfId="132"/>
    <cellStyle name="Normal_廣朹廣電 shenjibaobiao 31.12.2000 (revised on 7.3.02)" xfId="133"/>
    <cellStyle name="Normalny_Arkusz1" xfId="134"/>
    <cellStyle name="Œ…‹æØ‚è [0.00]_Region Orders (2)" xfId="135"/>
    <cellStyle name="Œ…‹æØ‚è_Region Orders (2)" xfId="136"/>
    <cellStyle name="per.style" xfId="137"/>
    <cellStyle name="Percent [2]" xfId="138"/>
    <cellStyle name="Percent_PICC package Sept2002 (V120021005)1" xfId="139"/>
    <cellStyle name="Prefilled" xfId="140"/>
    <cellStyle name="pricing" xfId="141"/>
    <cellStyle name="PSChar" xfId="142"/>
    <cellStyle name="RevList" xfId="143"/>
    <cellStyle name="RowLevel_0" xfId="144"/>
    <cellStyle name="Sheet Head" xfId="145"/>
    <cellStyle name="style" xfId="146"/>
    <cellStyle name="style1" xfId="147"/>
    <cellStyle name="style2" xfId="148"/>
    <cellStyle name="subhead" xfId="149"/>
    <cellStyle name="Subtotal" xfId="150"/>
    <cellStyle name="Percent" xfId="151"/>
    <cellStyle name="标题" xfId="152"/>
    <cellStyle name="标题 1" xfId="153"/>
    <cellStyle name="标题 2" xfId="154"/>
    <cellStyle name="标题 3" xfId="155"/>
    <cellStyle name="标题 4" xfId="156"/>
    <cellStyle name="差" xfId="157"/>
    <cellStyle name="常规 11" xfId="158"/>
    <cellStyle name="常规 2" xfId="159"/>
    <cellStyle name="常规 3" xfId="160"/>
    <cellStyle name="常规 4" xfId="161"/>
    <cellStyle name="常规 8" xfId="162"/>
    <cellStyle name="常规 9" xfId="163"/>
    <cellStyle name="常规_Sheet1" xfId="164"/>
    <cellStyle name="常规_存货" xfId="165"/>
    <cellStyle name="常规_基本情况" xfId="166"/>
    <cellStyle name="常规_评估空白套表1" xfId="167"/>
    <cellStyle name="Hyperlink" xfId="168"/>
    <cellStyle name="超链接 2" xfId="169"/>
    <cellStyle name="分级显示行_1_4附件二凯旋评估表" xfId="170"/>
    <cellStyle name="公司标准表" xfId="171"/>
    <cellStyle name="好" xfId="172"/>
    <cellStyle name="汇总" xfId="173"/>
    <cellStyle name="Currency" xfId="174"/>
    <cellStyle name="Currency [0]" xfId="175"/>
    <cellStyle name="计算" xfId="176"/>
    <cellStyle name="检查单元格" xfId="177"/>
    <cellStyle name="解释性文本" xfId="178"/>
    <cellStyle name="警告文本" xfId="179"/>
    <cellStyle name="链接单元格" xfId="180"/>
    <cellStyle name="霓付 [0]_97MBO" xfId="181"/>
    <cellStyle name="霓付_97MBO" xfId="182"/>
    <cellStyle name="烹拳 [0]_97MBO" xfId="183"/>
    <cellStyle name="烹拳_97MBO" xfId="184"/>
    <cellStyle name="普通_ 白土" xfId="185"/>
    <cellStyle name="千分位[0]_ 白土" xfId="186"/>
    <cellStyle name="千分位_ 白土" xfId="187"/>
    <cellStyle name="千位[0]_ 应交税金审定表" xfId="188"/>
    <cellStyle name="千位_ 应交税金审定表" xfId="189"/>
    <cellStyle name="Comma" xfId="190"/>
    <cellStyle name="千位分隔 2" xfId="191"/>
    <cellStyle name="Comma [0]" xfId="192"/>
    <cellStyle name="钎霖_laroux" xfId="193"/>
    <cellStyle name="强调文字颜色 1" xfId="194"/>
    <cellStyle name="强调文字颜色 2" xfId="195"/>
    <cellStyle name="强调文字颜色 3" xfId="196"/>
    <cellStyle name="强调文字颜色 4" xfId="197"/>
    <cellStyle name="强调文字颜色 5" xfId="198"/>
    <cellStyle name="强调文字颜色 6" xfId="199"/>
    <cellStyle name="适中" xfId="200"/>
    <cellStyle name="输出" xfId="201"/>
    <cellStyle name="输入" xfId="202"/>
    <cellStyle name="一般_NEGS" xfId="203"/>
    <cellStyle name="Followed Hyperlink" xfId="204"/>
    <cellStyle name="注释" xfId="205"/>
    <cellStyle name="资产" xfId="206"/>
    <cellStyle name="콤마 [0]_BOILER-CO1" xfId="207"/>
    <cellStyle name="콤마_BOILER-CO1" xfId="208"/>
    <cellStyle name="통화 [0]_BOILER-CO1" xfId="209"/>
    <cellStyle name="통화_BOILER-CO1" xfId="210"/>
    <cellStyle name="표준_0N-HANDLING " xfId="21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styles" Target="styles.xml" /><Relationship Id="rId91" Type="http://schemas.openxmlformats.org/officeDocument/2006/relationships/sharedStrings" Target="sharedStrings.xml" /><Relationship Id="rId92" Type="http://schemas.openxmlformats.org/officeDocument/2006/relationships/externalLink" Target="externalLinks/externalLink1.xml" /><Relationship Id="rId9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47</xdr:row>
      <xdr:rowOff>0</xdr:rowOff>
    </xdr:from>
    <xdr:ext cx="76200" cy="238125"/>
    <xdr:sp fLocksText="0">
      <xdr:nvSpPr>
        <xdr:cNvPr id="1" name="Text Box 1"/>
        <xdr:cNvSpPr txBox="1">
          <a:spLocks noChangeArrowheads="1"/>
        </xdr:cNvSpPr>
      </xdr:nvSpPr>
      <xdr:spPr>
        <a:xfrm>
          <a:off x="3276600" y="10744200"/>
          <a:ext cx="7620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c-20120303sihm\2016&#25253;&#21578;\&#35780;&#20272;\24&#28392;&#24030;&#24066;&#28023;&#38534;&#38109;&#22609;&#21046;&#21697;&#26377;&#38480;&#20844;&#21496;\&#28023;&#38534;&#25253;&#21578;\&#35780;&#20272;&#35814;&#32454;&#34920;&#2667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资产负债表(旧)"/>
      <sheetName val="1-汇总表"/>
      <sheetName val="2-分类汇总"/>
      <sheetName val="3-流动汇总"/>
      <sheetName val="表3-1货币汇总表"/>
      <sheetName val="3-1-1现金"/>
      <sheetName val="3-1-2银行存款"/>
      <sheetName val="3-1-3其他货币资金"/>
      <sheetName val="3-2交易性金融资产汇总"/>
      <sheetName val="3-2-1交易性-股票"/>
      <sheetName val="3-2-2交易性-债券"/>
      <sheetName val="3-2-3交易性-基金"/>
      <sheetName val="3-3应收票据"/>
      <sheetName val="3-4应收代偿款"/>
      <sheetName val="3-5应收账款"/>
      <sheetName val="3-6应收利息"/>
      <sheetName val="3-7应收股利"/>
      <sheetName val="3-8其他应收款"/>
      <sheetName val="3-9存货汇总"/>
      <sheetName val="3-9-1材料采购（在途物资）"/>
      <sheetName val="3-9-2原材料"/>
      <sheetName val="3-9-3在库周转材料"/>
      <sheetName val="3-9-4委托加工物资"/>
      <sheetName val="3-9-5产成品（库存商品）"/>
      <sheetName val="3-9-6在产品（自制半成品）"/>
      <sheetName val="3-9-7发出商品"/>
      <sheetName val="3-9-8在用周转材料"/>
      <sheetName val="3-10一年到期非流动资产"/>
      <sheetName val="3-11其他流动资产"/>
      <sheetName val="4-非流动资产汇总"/>
      <sheetName val="4-1可供出售金融资产汇总"/>
      <sheetName val="4-1-1可出售-股票"/>
      <sheetName val="4-1-2可出售-债券"/>
      <sheetName val="4-1-3可出售-其他"/>
      <sheetName val="4-2持有到期投资"/>
      <sheetName val="4-3长期应收"/>
      <sheetName val="4-4股权投资"/>
      <sheetName val="4-5-1投资性房地产"/>
      <sheetName val="4-5-2投资性房地产"/>
      <sheetName val="4-5-3投资性地产"/>
      <sheetName val="4-5-4投资性地产"/>
      <sheetName val="4-6固定资产汇总"/>
      <sheetName val="4-6-1房屋建筑物"/>
      <sheetName val="4-6-2构筑物"/>
      <sheetName val="4-6-3管道沟槽"/>
      <sheetName val="4-6-4机器设备"/>
      <sheetName val="4-6-5车辆"/>
      <sheetName val="4-6-6电子设备"/>
      <sheetName val="4-6-7土地"/>
      <sheetName val="4-7在建工程汇总"/>
      <sheetName val="4-7-1在建（土建）"/>
      <sheetName val="4-7-2在建（设备）"/>
      <sheetName val="4-8工程物资"/>
      <sheetName val="4-9固定资产清理"/>
      <sheetName val="4-10水库水资源资产"/>
      <sheetName val="4-11油气资产"/>
      <sheetName val="4-12无形资产汇总"/>
      <sheetName val="4-12-1无形-土地"/>
      <sheetName val="4-12-2无形-矿业权"/>
      <sheetName val="4-12-3无形-其他"/>
      <sheetName val="4-13开发支出"/>
      <sheetName val="4-14商誉"/>
      <sheetName val="4-15长期待摊费用"/>
      <sheetName val="4-16递延所得税资产"/>
      <sheetName val="4-17其他非流动资产"/>
      <sheetName val="5-流动负债汇总"/>
      <sheetName val="5-1短期借款"/>
      <sheetName val="5-2交易性金融负债"/>
      <sheetName val="5-3应付票据"/>
      <sheetName val="5-4应付账款"/>
      <sheetName val="5-5预收账款"/>
      <sheetName val="5-6职工薪酬"/>
      <sheetName val="5-7应交税金及附加"/>
      <sheetName val="5-8应付利息"/>
      <sheetName val="5-9应付股利（利润）"/>
      <sheetName val="5-10其他应付款"/>
      <sheetName val="5-11一年到期非流动负债"/>
      <sheetName val="5-12其他流动负债"/>
      <sheetName val="6-非流动负债汇总 "/>
      <sheetName val="6-1长期借款"/>
      <sheetName val="6-2应付债券"/>
      <sheetName val="6-3长期应付款"/>
      <sheetName val="6-4专项应付款"/>
      <sheetName val="6-5预计负债"/>
      <sheetName val="6-6递延所得税负债"/>
      <sheetName val="6-7其他非流动负债"/>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4.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5.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6.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7.v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8.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comments" Target="../comments33.xml" /><Relationship Id="rId2" Type="http://schemas.openxmlformats.org/officeDocument/2006/relationships/vmlDrawing" Target="../drawings/vmlDrawing9.vml" /><Relationship Id="rId3"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comments" Target="../comments35.xml" /><Relationship Id="rId2" Type="http://schemas.openxmlformats.org/officeDocument/2006/relationships/vmlDrawing" Target="../drawings/vmlDrawing10.vml" /><Relationship Id="rId3"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comments" Target="../comments37.xml" /><Relationship Id="rId2" Type="http://schemas.openxmlformats.org/officeDocument/2006/relationships/vmlDrawing" Target="../drawings/vmlDrawing11.vml" /><Relationship Id="rId3"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comments" Target="../comments39.xml" /><Relationship Id="rId2" Type="http://schemas.openxmlformats.org/officeDocument/2006/relationships/vmlDrawing" Target="../drawings/vmlDrawing12.vml" /><Relationship Id="rId3"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comments" Target="../comments40.xml" /><Relationship Id="rId2" Type="http://schemas.openxmlformats.org/officeDocument/2006/relationships/vmlDrawing" Target="../drawings/vmlDrawing13.vml" /><Relationship Id="rId3"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comments" Target="../comments41.xml" /><Relationship Id="rId2" Type="http://schemas.openxmlformats.org/officeDocument/2006/relationships/vmlDrawing" Target="../drawings/vmlDrawing14.vml" /><Relationship Id="rId3"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comments" Target="../comments42.xml" /><Relationship Id="rId2" Type="http://schemas.openxmlformats.org/officeDocument/2006/relationships/vmlDrawing" Target="../drawings/vmlDrawing15.vml" /><Relationship Id="rId3"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comments" Target="../comments44.xml" /><Relationship Id="rId2" Type="http://schemas.openxmlformats.org/officeDocument/2006/relationships/vmlDrawing" Target="../drawings/vmlDrawing16.vml" /><Relationship Id="rId3"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comments" Target="../comments45.xml" /><Relationship Id="rId2" Type="http://schemas.openxmlformats.org/officeDocument/2006/relationships/vmlDrawing" Target="../drawings/vmlDrawing17.vml" /><Relationship Id="rId3"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comments" Target="../comments46.xml" /><Relationship Id="rId2" Type="http://schemas.openxmlformats.org/officeDocument/2006/relationships/vmlDrawing" Target="../drawings/vmlDrawing18.vml" /><Relationship Id="rId3"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comments" Target="../comments51.xml" /><Relationship Id="rId2" Type="http://schemas.openxmlformats.org/officeDocument/2006/relationships/vmlDrawing" Target="../drawings/vmlDrawing19.vml" /><Relationship Id="rId3"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comments" Target="../comments56.xml" /><Relationship Id="rId2" Type="http://schemas.openxmlformats.org/officeDocument/2006/relationships/vmlDrawing" Target="../drawings/vmlDrawing20.vml" /><Relationship Id="rId3"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comments" Target="../comments57.xml" /><Relationship Id="rId2" Type="http://schemas.openxmlformats.org/officeDocument/2006/relationships/vmlDrawing" Target="../drawings/vmlDrawing21.vml" /><Relationship Id="rId3"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comments" Target="../comments58.xml" /><Relationship Id="rId2" Type="http://schemas.openxmlformats.org/officeDocument/2006/relationships/vmlDrawing" Target="../drawings/vmlDrawing22.vml" /><Relationship Id="rId3"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comments" Target="../comments60.xml" /><Relationship Id="rId2" Type="http://schemas.openxmlformats.org/officeDocument/2006/relationships/vmlDrawing" Target="../drawings/vmlDrawing23.vml" /><Relationship Id="rId3"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comments" Target="../comments61.xml" /><Relationship Id="rId2" Type="http://schemas.openxmlformats.org/officeDocument/2006/relationships/vmlDrawing" Target="../drawings/vmlDrawing24.vml" /><Relationship Id="rId3"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comments" Target="../comments62.xml" /><Relationship Id="rId2" Type="http://schemas.openxmlformats.org/officeDocument/2006/relationships/vmlDrawing" Target="../drawings/vmlDrawing25.vml" /><Relationship Id="rId3"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comments" Target="../comments63.xml" /><Relationship Id="rId2" Type="http://schemas.openxmlformats.org/officeDocument/2006/relationships/vmlDrawing" Target="../drawings/vmlDrawing26.vml" /><Relationship Id="rId3"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comments" Target="../comments64.xml" /><Relationship Id="rId2" Type="http://schemas.openxmlformats.org/officeDocument/2006/relationships/vmlDrawing" Target="../drawings/vmlDrawing27.vml" /><Relationship Id="rId3"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comments" Target="../comments65.xml" /><Relationship Id="rId2" Type="http://schemas.openxmlformats.org/officeDocument/2006/relationships/vmlDrawing" Target="../drawings/vmlDrawing28.vml" /><Relationship Id="rId3"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comments" Target="../comments67.xml" /><Relationship Id="rId2" Type="http://schemas.openxmlformats.org/officeDocument/2006/relationships/vmlDrawing" Target="../drawings/vmlDrawing29.vml" /><Relationship Id="rId3"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comments" Target="../comments69.xml" /><Relationship Id="rId2" Type="http://schemas.openxmlformats.org/officeDocument/2006/relationships/vmlDrawing" Target="../drawings/vmlDrawing30.vml" /><Relationship Id="rId3"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comments" Target="../comments70.xml" /><Relationship Id="rId2" Type="http://schemas.openxmlformats.org/officeDocument/2006/relationships/vmlDrawing" Target="../drawings/vmlDrawing31.vml" /><Relationship Id="rId3"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comments" Target="../comments71.xml" /><Relationship Id="rId2" Type="http://schemas.openxmlformats.org/officeDocument/2006/relationships/vmlDrawing" Target="../drawings/vmlDrawing32.vml" /><Relationship Id="rId3"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comments" Target="../comments73.xml" /><Relationship Id="rId2" Type="http://schemas.openxmlformats.org/officeDocument/2006/relationships/vmlDrawing" Target="../drawings/vmlDrawing33.vml" /><Relationship Id="rId3"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comments" Target="../comments74.xml" /><Relationship Id="rId2" Type="http://schemas.openxmlformats.org/officeDocument/2006/relationships/vmlDrawing" Target="../drawings/vmlDrawing34.vml" /><Relationship Id="rId3"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comments" Target="../comments75.xml" /><Relationship Id="rId2" Type="http://schemas.openxmlformats.org/officeDocument/2006/relationships/vmlDrawing" Target="../drawings/vmlDrawing35.vml" /><Relationship Id="rId3"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comments" Target="../comments76.xml" /><Relationship Id="rId2" Type="http://schemas.openxmlformats.org/officeDocument/2006/relationships/vmlDrawing" Target="../drawings/vmlDrawing36.vml" /><Relationship Id="rId3"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comments" Target="../comments77.xml" /><Relationship Id="rId2" Type="http://schemas.openxmlformats.org/officeDocument/2006/relationships/vmlDrawing" Target="../drawings/vmlDrawing37.vml" /><Relationship Id="rId3"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comments" Target="../comments78.xml" /><Relationship Id="rId2" Type="http://schemas.openxmlformats.org/officeDocument/2006/relationships/vmlDrawing" Target="../drawings/vmlDrawing38.vml" /><Relationship Id="rId3"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comments" Target="../comments79.xml" /><Relationship Id="rId2" Type="http://schemas.openxmlformats.org/officeDocument/2006/relationships/vmlDrawing" Target="../drawings/vmlDrawing39.vml" /><Relationship Id="rId3"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comments" Target="../comments83.xml" /><Relationship Id="rId2" Type="http://schemas.openxmlformats.org/officeDocument/2006/relationships/vmlDrawing" Target="../drawings/vmlDrawing40.vml" /><Relationship Id="rId3"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85.xml.rels><?xml version="1.0" encoding="utf-8" standalone="yes"?><Relationships xmlns="http://schemas.openxmlformats.org/package/2006/relationships"><Relationship Id="rId1" Type="http://schemas.openxmlformats.org/officeDocument/2006/relationships/comments" Target="../comments85.xml" /><Relationship Id="rId2" Type="http://schemas.openxmlformats.org/officeDocument/2006/relationships/vmlDrawing" Target="../drawings/vmlDrawing41.vml" /><Relationship Id="rId3" Type="http://schemas.openxmlformats.org/officeDocument/2006/relationships/printerSettings" Target="../printerSettings/printerSettings85.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87.xml.rels><?xml version="1.0" encoding="utf-8" standalone="yes"?><Relationships xmlns="http://schemas.openxmlformats.org/package/2006/relationships"><Relationship Id="rId1" Type="http://schemas.openxmlformats.org/officeDocument/2006/relationships/printerSettings" Target="../printerSettings/printerSettings87.bin" /></Relationships>
</file>

<file path=xl/worksheets/_rels/sheet88.xml.rels><?xml version="1.0" encoding="utf-8" standalone="yes"?><Relationships xmlns="http://schemas.openxmlformats.org/package/2006/relationships"><Relationship Id="rId1" Type="http://schemas.openxmlformats.org/officeDocument/2006/relationships/printerSettings" Target="../printerSettings/printerSettings88.bin" /></Relationships>
</file>

<file path=xl/worksheets/_rels/sheet89.xml.rels><?xml version="1.0" encoding="utf-8" standalone="yes"?><Relationships xmlns="http://schemas.openxmlformats.org/package/2006/relationships"><Relationship Id="rId1" Type="http://schemas.openxmlformats.org/officeDocument/2006/relationships/printerSettings" Target="../printerSettings/printerSettings89.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7"/>
  <sheetViews>
    <sheetView zoomScalePageLayoutView="0" workbookViewId="0" topLeftCell="A1">
      <selection activeCell="H43" sqref="H43:I43"/>
    </sheetView>
  </sheetViews>
  <sheetFormatPr defaultColWidth="7.00390625" defaultRowHeight="18" customHeight="1"/>
  <cols>
    <col min="1" max="1" width="21.375" style="517" customWidth="1"/>
    <col min="2" max="2" width="4.50390625" style="518" customWidth="1"/>
    <col min="3" max="4" width="17.125" style="519" customWidth="1"/>
    <col min="5" max="5" width="8.375" style="517" customWidth="1"/>
    <col min="6" max="6" width="23.00390625" style="517" customWidth="1"/>
    <col min="7" max="7" width="4.625" style="518" customWidth="1"/>
    <col min="8" max="9" width="20.50390625" style="519" customWidth="1"/>
    <col min="10" max="10" width="15.625" style="517" customWidth="1"/>
    <col min="11" max="16384" width="7.00390625" style="517" customWidth="1"/>
  </cols>
  <sheetData>
    <row r="1" spans="1:10" s="513" customFormat="1" ht="18" customHeight="1">
      <c r="A1" s="520" t="s">
        <v>0</v>
      </c>
      <c r="B1" s="521"/>
      <c r="C1" s="521"/>
      <c r="D1" s="521"/>
      <c r="E1" s="521"/>
      <c r="F1" s="521"/>
      <c r="G1" s="521"/>
      <c r="H1" s="521"/>
      <c r="I1" s="521"/>
      <c r="J1" s="521"/>
    </row>
    <row r="2" spans="1:10" s="513" customFormat="1" ht="18" customHeight="1">
      <c r="A2" s="728" t="s">
        <v>1</v>
      </c>
      <c r="B2" s="729"/>
      <c r="C2" s="729"/>
      <c r="D2" s="729"/>
      <c r="E2" s="729"/>
      <c r="F2" s="729"/>
      <c r="G2" s="729"/>
      <c r="H2" s="729"/>
      <c r="I2" s="729"/>
      <c r="J2" s="729"/>
    </row>
    <row r="3" spans="1:10" s="514" customFormat="1" ht="18" customHeight="1">
      <c r="A3" s="730" t="s">
        <v>2</v>
      </c>
      <c r="B3" s="730"/>
      <c r="C3" s="730"/>
      <c r="D3" s="730"/>
      <c r="E3" s="730"/>
      <c r="F3" s="730"/>
      <c r="G3" s="730"/>
      <c r="H3" s="730"/>
      <c r="I3" s="730"/>
      <c r="J3" s="730"/>
    </row>
    <row r="4" spans="1:10" ht="18" customHeight="1">
      <c r="A4" s="731" t="e">
        <v>#REF!</v>
      </c>
      <c r="B4" s="732"/>
      <c r="C4" s="732"/>
      <c r="E4" s="522"/>
      <c r="J4" s="552" t="s">
        <v>3</v>
      </c>
    </row>
    <row r="5" spans="1:10" s="515" customFormat="1" ht="18" customHeight="1">
      <c r="A5" s="523" t="s">
        <v>4</v>
      </c>
      <c r="B5" s="523" t="s">
        <v>5</v>
      </c>
      <c r="C5" s="523" t="s">
        <v>6</v>
      </c>
      <c r="D5" s="523" t="s">
        <v>7</v>
      </c>
      <c r="E5" s="524" t="s">
        <v>8</v>
      </c>
      <c r="F5" s="525" t="s">
        <v>9</v>
      </c>
      <c r="G5" s="523" t="s">
        <v>5</v>
      </c>
      <c r="H5" s="523" t="s">
        <v>6</v>
      </c>
      <c r="I5" s="523" t="s">
        <v>7</v>
      </c>
      <c r="J5" s="523" t="s">
        <v>8</v>
      </c>
    </row>
    <row r="6" spans="1:10" s="516" customFormat="1" ht="18" customHeight="1">
      <c r="A6" s="526" t="s">
        <v>10</v>
      </c>
      <c r="B6" s="527">
        <v>1</v>
      </c>
      <c r="C6" s="528"/>
      <c r="D6" s="528"/>
      <c r="E6" s="529"/>
      <c r="F6" s="530" t="s">
        <v>11</v>
      </c>
      <c r="G6" s="531">
        <v>41</v>
      </c>
      <c r="H6" s="532"/>
      <c r="I6" s="532"/>
      <c r="J6" s="553"/>
    </row>
    <row r="7" spans="1:10" s="516" customFormat="1" ht="18" customHeight="1">
      <c r="A7" s="533" t="s">
        <v>12</v>
      </c>
      <c r="B7" s="527">
        <v>2</v>
      </c>
      <c r="C7" s="534"/>
      <c r="D7" s="534"/>
      <c r="E7" s="529"/>
      <c r="F7" s="530" t="s">
        <v>13</v>
      </c>
      <c r="G7" s="531">
        <v>42</v>
      </c>
      <c r="H7" s="534"/>
      <c r="I7" s="534"/>
      <c r="J7" s="553"/>
    </row>
    <row r="8" spans="1:10" s="516" customFormat="1" ht="18" customHeight="1">
      <c r="A8" s="533" t="s">
        <v>14</v>
      </c>
      <c r="B8" s="527">
        <v>3</v>
      </c>
      <c r="C8" s="534"/>
      <c r="D8" s="534"/>
      <c r="E8" s="535"/>
      <c r="F8" s="530" t="s">
        <v>15</v>
      </c>
      <c r="G8" s="531">
        <v>45</v>
      </c>
      <c r="H8" s="534"/>
      <c r="I8" s="534"/>
      <c r="J8" s="554"/>
    </row>
    <row r="9" spans="1:10" s="516" customFormat="1" ht="18" customHeight="1">
      <c r="A9" s="533" t="s">
        <v>16</v>
      </c>
      <c r="B9" s="527">
        <v>4</v>
      </c>
      <c r="C9" s="534"/>
      <c r="D9" s="534"/>
      <c r="E9" s="535"/>
      <c r="F9" s="530" t="s">
        <v>17</v>
      </c>
      <c r="G9" s="531">
        <v>46</v>
      </c>
      <c r="H9" s="534"/>
      <c r="I9" s="534"/>
      <c r="J9" s="554"/>
    </row>
    <row r="10" spans="1:10" s="516" customFormat="1" ht="18" customHeight="1">
      <c r="A10" s="533" t="s">
        <v>18</v>
      </c>
      <c r="B10" s="527">
        <v>5</v>
      </c>
      <c r="C10" s="534"/>
      <c r="D10" s="534"/>
      <c r="E10" s="529"/>
      <c r="F10" s="530" t="s">
        <v>19</v>
      </c>
      <c r="G10" s="531">
        <v>47</v>
      </c>
      <c r="H10" s="534"/>
      <c r="I10" s="534"/>
      <c r="J10" s="553"/>
    </row>
    <row r="11" spans="1:10" s="516" customFormat="1" ht="18" customHeight="1">
      <c r="A11" s="533" t="s">
        <v>20</v>
      </c>
      <c r="B11" s="527">
        <v>6</v>
      </c>
      <c r="C11" s="534"/>
      <c r="D11" s="534"/>
      <c r="E11" s="529"/>
      <c r="F11" s="530" t="s">
        <v>21</v>
      </c>
      <c r="G11" s="531">
        <v>48</v>
      </c>
      <c r="H11" s="534"/>
      <c r="I11" s="534"/>
      <c r="J11" s="553"/>
    </row>
    <row r="12" spans="1:10" s="516" customFormat="1" ht="18" customHeight="1">
      <c r="A12" s="533" t="s">
        <v>22</v>
      </c>
      <c r="B12" s="527">
        <v>7</v>
      </c>
      <c r="C12" s="534"/>
      <c r="D12" s="534"/>
      <c r="E12" s="529"/>
      <c r="F12" s="530" t="s">
        <v>23</v>
      </c>
      <c r="G12" s="531">
        <v>49</v>
      </c>
      <c r="H12" s="534"/>
      <c r="I12" s="534"/>
      <c r="J12" s="553"/>
    </row>
    <row r="13" spans="1:10" s="516" customFormat="1" ht="18" customHeight="1">
      <c r="A13" s="533" t="s">
        <v>24</v>
      </c>
      <c r="B13" s="527">
        <v>8</v>
      </c>
      <c r="C13" s="532"/>
      <c r="D13" s="532"/>
      <c r="E13" s="529"/>
      <c r="F13" s="530" t="s">
        <v>25</v>
      </c>
      <c r="G13" s="531">
        <v>50</v>
      </c>
      <c r="H13" s="534"/>
      <c r="I13" s="534"/>
      <c r="J13" s="553"/>
    </row>
    <row r="14" spans="1:10" s="516" customFormat="1" ht="18" customHeight="1">
      <c r="A14" s="533" t="s">
        <v>26</v>
      </c>
      <c r="B14" s="527">
        <v>9</v>
      </c>
      <c r="C14" s="532"/>
      <c r="D14" s="532"/>
      <c r="E14" s="535"/>
      <c r="F14" s="530" t="s">
        <v>27</v>
      </c>
      <c r="G14" s="531">
        <v>51</v>
      </c>
      <c r="H14" s="534"/>
      <c r="I14" s="534"/>
      <c r="J14" s="554"/>
    </row>
    <row r="15" spans="1:10" s="516" customFormat="1" ht="18" customHeight="1">
      <c r="A15" s="533" t="s">
        <v>28</v>
      </c>
      <c r="B15" s="527">
        <v>10</v>
      </c>
      <c r="C15" s="532"/>
      <c r="D15" s="532"/>
      <c r="E15" s="535"/>
      <c r="F15" s="530" t="s">
        <v>29</v>
      </c>
      <c r="G15" s="531">
        <v>52</v>
      </c>
      <c r="H15" s="534"/>
      <c r="I15" s="534"/>
      <c r="J15" s="554"/>
    </row>
    <row r="16" spans="1:10" s="516" customFormat="1" ht="18" customHeight="1">
      <c r="A16" s="533" t="s">
        <v>30</v>
      </c>
      <c r="B16" s="527">
        <v>11</v>
      </c>
      <c r="C16" s="532"/>
      <c r="D16" s="532"/>
      <c r="E16" s="535"/>
      <c r="F16" s="530" t="s">
        <v>31</v>
      </c>
      <c r="G16" s="531">
        <v>53</v>
      </c>
      <c r="H16" s="534"/>
      <c r="I16" s="534"/>
      <c r="J16" s="554"/>
    </row>
    <row r="17" spans="1:10" s="516" customFormat="1" ht="18" customHeight="1">
      <c r="A17" s="533" t="s">
        <v>32</v>
      </c>
      <c r="B17" s="527">
        <v>12</v>
      </c>
      <c r="C17" s="532"/>
      <c r="D17" s="532"/>
      <c r="E17" s="535"/>
      <c r="F17" s="530" t="s">
        <v>33</v>
      </c>
      <c r="G17" s="531">
        <v>54</v>
      </c>
      <c r="H17" s="534"/>
      <c r="I17" s="534"/>
      <c r="J17" s="554"/>
    </row>
    <row r="18" spans="1:10" s="516" customFormat="1" ht="18" customHeight="1">
      <c r="A18" s="533" t="s">
        <v>20</v>
      </c>
      <c r="B18" s="527">
        <v>13</v>
      </c>
      <c r="C18" s="532"/>
      <c r="D18" s="532"/>
      <c r="E18" s="535"/>
      <c r="F18" s="530" t="s">
        <v>34</v>
      </c>
      <c r="G18" s="531">
        <v>52</v>
      </c>
      <c r="H18" s="534"/>
      <c r="I18" s="534"/>
      <c r="J18" s="554"/>
    </row>
    <row r="19" spans="1:10" s="516" customFormat="1" ht="18" customHeight="1">
      <c r="A19" s="533" t="s">
        <v>35</v>
      </c>
      <c r="B19" s="527">
        <v>14</v>
      </c>
      <c r="C19" s="534"/>
      <c r="D19" s="534"/>
      <c r="E19" s="535"/>
      <c r="F19" s="530" t="s">
        <v>36</v>
      </c>
      <c r="G19" s="531">
        <v>53</v>
      </c>
      <c r="H19" s="534"/>
      <c r="I19" s="534"/>
      <c r="J19" s="554"/>
    </row>
    <row r="20" spans="1:10" s="516" customFormat="1" ht="18" customHeight="1">
      <c r="A20" s="533" t="s">
        <v>37</v>
      </c>
      <c r="B20" s="527">
        <v>15</v>
      </c>
      <c r="C20" s="532"/>
      <c r="D20" s="532"/>
      <c r="E20" s="535"/>
      <c r="F20" s="530" t="s">
        <v>38</v>
      </c>
      <c r="G20" s="531">
        <v>54</v>
      </c>
      <c r="H20" s="534"/>
      <c r="I20" s="534"/>
      <c r="J20" s="554"/>
    </row>
    <row r="21" spans="1:10" s="516" customFormat="1" ht="18" customHeight="1">
      <c r="A21" s="533" t="s">
        <v>39</v>
      </c>
      <c r="B21" s="527">
        <v>16</v>
      </c>
      <c r="C21" s="532"/>
      <c r="D21" s="532"/>
      <c r="E21" s="535"/>
      <c r="F21" s="536" t="s">
        <v>40</v>
      </c>
      <c r="G21" s="531">
        <v>55</v>
      </c>
      <c r="H21" s="534">
        <f>SUM(H7:H20)</f>
        <v>0</v>
      </c>
      <c r="I21" s="534">
        <f>SUM(I7:I20)</f>
        <v>0</v>
      </c>
      <c r="J21" s="554"/>
    </row>
    <row r="22" spans="1:10" s="516" customFormat="1" ht="18" customHeight="1">
      <c r="A22" s="533" t="s">
        <v>41</v>
      </c>
      <c r="B22" s="527">
        <v>17</v>
      </c>
      <c r="C22" s="532"/>
      <c r="D22" s="532"/>
      <c r="E22" s="535"/>
      <c r="F22" s="530"/>
      <c r="G22" s="531"/>
      <c r="H22" s="534"/>
      <c r="I22" s="534"/>
      <c r="J22" s="553"/>
    </row>
    <row r="23" spans="1:10" s="516" customFormat="1" ht="18" customHeight="1">
      <c r="A23" s="533" t="s">
        <v>42</v>
      </c>
      <c r="B23" s="527">
        <v>18</v>
      </c>
      <c r="C23" s="532"/>
      <c r="D23" s="532"/>
      <c r="E23" s="535"/>
      <c r="F23" s="530"/>
      <c r="G23" s="531"/>
      <c r="H23" s="534"/>
      <c r="I23" s="534"/>
      <c r="J23" s="554"/>
    </row>
    <row r="24" spans="1:10" s="516" customFormat="1" ht="18" customHeight="1">
      <c r="A24" s="533" t="s">
        <v>43</v>
      </c>
      <c r="B24" s="527">
        <v>19</v>
      </c>
      <c r="C24" s="532"/>
      <c r="D24" s="532"/>
      <c r="E24" s="535"/>
      <c r="F24" s="530" t="s">
        <v>44</v>
      </c>
      <c r="G24" s="531">
        <v>56</v>
      </c>
      <c r="H24" s="534"/>
      <c r="I24" s="534"/>
      <c r="J24" s="554"/>
    </row>
    <row r="25" spans="1:10" s="516" customFormat="1" ht="18" customHeight="1">
      <c r="A25" s="537" t="s">
        <v>45</v>
      </c>
      <c r="B25" s="527">
        <v>20</v>
      </c>
      <c r="C25" s="532">
        <f>SUM(C7:C9,C12:C16,C19:C24)</f>
        <v>0</v>
      </c>
      <c r="D25" s="532">
        <f>SUM(D7:D9,D12:D16,D19:D24)</f>
        <v>0</v>
      </c>
      <c r="E25" s="535"/>
      <c r="F25" s="530" t="s">
        <v>46</v>
      </c>
      <c r="G25" s="531">
        <v>57</v>
      </c>
      <c r="H25" s="534"/>
      <c r="I25" s="534"/>
      <c r="J25" s="554"/>
    </row>
    <row r="26" spans="1:10" s="516" customFormat="1" ht="18" customHeight="1">
      <c r="A26" s="538" t="s">
        <v>47</v>
      </c>
      <c r="B26" s="527">
        <v>21</v>
      </c>
      <c r="C26" s="532"/>
      <c r="D26" s="532"/>
      <c r="E26" s="535"/>
      <c r="F26" s="530" t="s">
        <v>48</v>
      </c>
      <c r="G26" s="531">
        <v>58</v>
      </c>
      <c r="H26" s="534"/>
      <c r="I26" s="534"/>
      <c r="J26" s="553"/>
    </row>
    <row r="27" spans="1:10" s="516" customFormat="1" ht="18" customHeight="1">
      <c r="A27" s="533" t="s">
        <v>49</v>
      </c>
      <c r="B27" s="527">
        <v>22</v>
      </c>
      <c r="C27" s="532"/>
      <c r="D27" s="532"/>
      <c r="E27" s="535"/>
      <c r="F27" s="530" t="s">
        <v>50</v>
      </c>
      <c r="G27" s="531">
        <v>59</v>
      </c>
      <c r="H27" s="534"/>
      <c r="I27" s="534"/>
      <c r="J27" s="553"/>
    </row>
    <row r="28" spans="1:10" s="516" customFormat="1" ht="18" customHeight="1">
      <c r="A28" s="533" t="s">
        <v>51</v>
      </c>
      <c r="B28" s="527">
        <v>23</v>
      </c>
      <c r="C28" s="532"/>
      <c r="D28" s="532"/>
      <c r="E28" s="529"/>
      <c r="F28" s="530" t="s">
        <v>52</v>
      </c>
      <c r="G28" s="531">
        <v>60</v>
      </c>
      <c r="H28" s="532"/>
      <c r="I28" s="532"/>
      <c r="J28" s="553"/>
    </row>
    <row r="29" spans="1:10" s="516" customFormat="1" ht="18" customHeight="1">
      <c r="A29" s="533" t="s">
        <v>53</v>
      </c>
      <c r="B29" s="527">
        <v>24</v>
      </c>
      <c r="C29" s="532"/>
      <c r="D29" s="532"/>
      <c r="E29" s="529"/>
      <c r="F29" s="530" t="s">
        <v>54</v>
      </c>
      <c r="G29" s="531">
        <v>61</v>
      </c>
      <c r="H29" s="532"/>
      <c r="I29" s="532"/>
      <c r="J29" s="553"/>
    </row>
    <row r="30" spans="1:10" s="516" customFormat="1" ht="18" customHeight="1">
      <c r="A30" s="533" t="s">
        <v>55</v>
      </c>
      <c r="B30" s="527">
        <v>25</v>
      </c>
      <c r="C30" s="532"/>
      <c r="D30" s="532"/>
      <c r="E30" s="529"/>
      <c r="F30" s="536" t="s">
        <v>56</v>
      </c>
      <c r="G30" s="531">
        <v>62</v>
      </c>
      <c r="H30" s="534">
        <f>SUM(H24:H29)</f>
        <v>0</v>
      </c>
      <c r="I30" s="534">
        <f>SUM(I24:I29)</f>
        <v>0</v>
      </c>
      <c r="J30" s="553"/>
    </row>
    <row r="31" spans="1:10" s="516" customFormat="1" ht="18" customHeight="1">
      <c r="A31" s="533" t="s">
        <v>57</v>
      </c>
      <c r="B31" s="527">
        <v>26</v>
      </c>
      <c r="C31" s="532"/>
      <c r="D31" s="532"/>
      <c r="E31" s="529"/>
      <c r="F31" s="530"/>
      <c r="G31" s="531"/>
      <c r="H31" s="534"/>
      <c r="I31" s="534"/>
      <c r="J31" s="553"/>
    </row>
    <row r="32" spans="1:10" s="516" customFormat="1" ht="18" customHeight="1">
      <c r="A32" s="533" t="s">
        <v>58</v>
      </c>
      <c r="B32" s="527">
        <v>27</v>
      </c>
      <c r="C32" s="532"/>
      <c r="D32" s="532"/>
      <c r="E32" s="529"/>
      <c r="F32" s="539" t="s">
        <v>59</v>
      </c>
      <c r="G32" s="531">
        <v>63</v>
      </c>
      <c r="H32" s="540">
        <f>H21+H30</f>
        <v>0</v>
      </c>
      <c r="I32" s="540">
        <f>I21+I30</f>
        <v>0</v>
      </c>
      <c r="J32" s="555"/>
    </row>
    <row r="33" spans="1:10" s="516" customFormat="1" ht="18" customHeight="1">
      <c r="A33" s="533" t="s">
        <v>60</v>
      </c>
      <c r="B33" s="527">
        <v>28</v>
      </c>
      <c r="C33" s="532"/>
      <c r="D33" s="532"/>
      <c r="E33" s="529"/>
      <c r="F33" s="530"/>
      <c r="G33" s="531"/>
      <c r="H33" s="534"/>
      <c r="I33" s="534"/>
      <c r="J33" s="553"/>
    </row>
    <row r="34" spans="1:10" s="516" customFormat="1" ht="18" customHeight="1">
      <c r="A34" s="533" t="s">
        <v>61</v>
      </c>
      <c r="B34" s="527">
        <v>29</v>
      </c>
      <c r="C34" s="532"/>
      <c r="D34" s="532"/>
      <c r="E34" s="529"/>
      <c r="F34" s="530"/>
      <c r="G34" s="531"/>
      <c r="H34" s="534"/>
      <c r="I34" s="534"/>
      <c r="J34" s="553"/>
    </row>
    <row r="35" spans="1:10" s="516" customFormat="1" ht="18" customHeight="1">
      <c r="A35" s="533" t="s">
        <v>62</v>
      </c>
      <c r="B35" s="527">
        <v>30</v>
      </c>
      <c r="C35" s="532"/>
      <c r="D35" s="532"/>
      <c r="E35" s="535"/>
      <c r="F35" s="530"/>
      <c r="G35" s="531"/>
      <c r="H35" s="534"/>
      <c r="I35" s="534"/>
      <c r="J35" s="553"/>
    </row>
    <row r="36" spans="1:10" s="516" customFormat="1" ht="18" customHeight="1">
      <c r="A36" s="537" t="s">
        <v>63</v>
      </c>
      <c r="B36" s="527">
        <v>31</v>
      </c>
      <c r="C36" s="532">
        <f>SUM(C31,C32,C33,C34,C35)</f>
        <v>0</v>
      </c>
      <c r="D36" s="532">
        <f>SUM(D31,D32,D33,D34,D35)</f>
        <v>0</v>
      </c>
      <c r="E36" s="535"/>
      <c r="F36" s="530"/>
      <c r="G36" s="531"/>
      <c r="H36" s="534"/>
      <c r="I36" s="534"/>
      <c r="J36" s="553"/>
    </row>
    <row r="37" spans="1:10" s="516" customFormat="1" ht="18" customHeight="1">
      <c r="A37" s="538" t="s">
        <v>64</v>
      </c>
      <c r="B37" s="527">
        <v>32</v>
      </c>
      <c r="C37" s="532">
        <f>SUM(C38:C39)</f>
        <v>0</v>
      </c>
      <c r="D37" s="532">
        <f>SUM(D38:D39)</f>
        <v>0</v>
      </c>
      <c r="E37" s="535"/>
      <c r="F37" s="530" t="s">
        <v>65</v>
      </c>
      <c r="G37" s="531">
        <v>64</v>
      </c>
      <c r="H37" s="532"/>
      <c r="I37" s="532"/>
      <c r="J37" s="553"/>
    </row>
    <row r="38" spans="1:10" s="516" customFormat="1" ht="18" customHeight="1">
      <c r="A38" s="533" t="s">
        <v>66</v>
      </c>
      <c r="B38" s="527">
        <v>33</v>
      </c>
      <c r="C38" s="532"/>
      <c r="D38" s="532"/>
      <c r="E38" s="535"/>
      <c r="F38" s="530" t="s">
        <v>67</v>
      </c>
      <c r="G38" s="531">
        <v>65</v>
      </c>
      <c r="H38" s="534"/>
      <c r="I38" s="534"/>
      <c r="J38" s="553"/>
    </row>
    <row r="39" spans="1:10" s="516" customFormat="1" ht="18" customHeight="1">
      <c r="A39" s="533" t="s">
        <v>68</v>
      </c>
      <c r="B39" s="527">
        <v>34</v>
      </c>
      <c r="C39" s="532"/>
      <c r="D39" s="532"/>
      <c r="E39" s="529"/>
      <c r="F39" s="530" t="s">
        <v>69</v>
      </c>
      <c r="G39" s="531">
        <v>66</v>
      </c>
      <c r="H39" s="534"/>
      <c r="I39" s="534"/>
      <c r="J39" s="553"/>
    </row>
    <row r="40" spans="1:10" s="516" customFormat="1" ht="18" customHeight="1">
      <c r="A40" s="538" t="s">
        <v>70</v>
      </c>
      <c r="B40" s="527">
        <v>35</v>
      </c>
      <c r="C40" s="532">
        <f>SUM(C41:C42)</f>
        <v>0</v>
      </c>
      <c r="D40" s="532">
        <f>SUM(D41:D42)</f>
        <v>0</v>
      </c>
      <c r="E40" s="529"/>
      <c r="F40" s="530" t="s">
        <v>71</v>
      </c>
      <c r="G40" s="531">
        <v>67</v>
      </c>
      <c r="H40" s="532"/>
      <c r="I40" s="532"/>
      <c r="J40" s="553"/>
    </row>
    <row r="41" spans="1:10" s="516" customFormat="1" ht="18" customHeight="1">
      <c r="A41" s="533" t="s">
        <v>72</v>
      </c>
      <c r="B41" s="527">
        <v>36</v>
      </c>
      <c r="C41" s="532"/>
      <c r="D41" s="532"/>
      <c r="E41" s="541"/>
      <c r="F41" s="530" t="s">
        <v>73</v>
      </c>
      <c r="G41" s="531">
        <v>68</v>
      </c>
      <c r="H41" s="534"/>
      <c r="I41" s="534"/>
      <c r="J41" s="554"/>
    </row>
    <row r="42" spans="1:10" s="516" customFormat="1" ht="18" customHeight="1">
      <c r="A42" s="533" t="s">
        <v>74</v>
      </c>
      <c r="B42" s="527">
        <v>37</v>
      </c>
      <c r="C42" s="532"/>
      <c r="D42" s="532"/>
      <c r="E42" s="529"/>
      <c r="F42" s="542" t="s">
        <v>75</v>
      </c>
      <c r="G42" s="531">
        <v>69</v>
      </c>
      <c r="H42" s="534"/>
      <c r="I42" s="534"/>
      <c r="J42" s="554"/>
    </row>
    <row r="43" spans="1:10" s="516" customFormat="1" ht="18" customHeight="1">
      <c r="A43" s="533" t="s">
        <v>76</v>
      </c>
      <c r="B43" s="527">
        <v>38</v>
      </c>
      <c r="C43" s="532"/>
      <c r="D43" s="532"/>
      <c r="E43" s="529"/>
      <c r="F43" s="530" t="s">
        <v>77</v>
      </c>
      <c r="G43" s="531">
        <v>70</v>
      </c>
      <c r="H43" s="534"/>
      <c r="I43" s="534"/>
      <c r="J43" s="554"/>
    </row>
    <row r="44" spans="1:10" s="516" customFormat="1" ht="18" customHeight="1">
      <c r="A44" s="533" t="s">
        <v>78</v>
      </c>
      <c r="B44" s="527">
        <v>39</v>
      </c>
      <c r="C44" s="532"/>
      <c r="D44" s="532"/>
      <c r="E44" s="529"/>
      <c r="F44" s="543" t="s">
        <v>79</v>
      </c>
      <c r="G44" s="531">
        <v>71</v>
      </c>
      <c r="H44" s="544">
        <f>SUM(H38:H43)-H41</f>
        <v>0</v>
      </c>
      <c r="I44" s="544">
        <f>SUM(I38:I43)-I41</f>
        <v>0</v>
      </c>
      <c r="J44" s="556"/>
    </row>
    <row r="45" spans="1:10" ht="18" customHeight="1">
      <c r="A45" s="545" t="s">
        <v>80</v>
      </c>
      <c r="B45" s="527">
        <v>40</v>
      </c>
      <c r="C45" s="546">
        <f>C25+C26+C36+C37+C40+C43+C44</f>
        <v>0</v>
      </c>
      <c r="D45" s="546">
        <f>D25+D26+D36+D37+D40+D43+D44</f>
        <v>0</v>
      </c>
      <c r="E45" s="547"/>
      <c r="F45" s="543" t="s">
        <v>81</v>
      </c>
      <c r="G45" s="527">
        <v>72</v>
      </c>
      <c r="H45" s="544">
        <f>H32+H44</f>
        <v>0</v>
      </c>
      <c r="I45" s="544">
        <f>I32+I44</f>
        <v>0</v>
      </c>
      <c r="J45" s="557"/>
    </row>
    <row r="46" spans="1:10" ht="18" customHeight="1">
      <c r="A46" s="548"/>
      <c r="B46" s="527"/>
      <c r="C46" s="532"/>
      <c r="D46" s="532"/>
      <c r="E46" s="549"/>
      <c r="F46" s="530" t="s">
        <v>82</v>
      </c>
      <c r="G46" s="527">
        <v>73</v>
      </c>
      <c r="H46" s="532">
        <f>H45-C45</f>
        <v>0</v>
      </c>
      <c r="I46" s="532">
        <f>I45-D45</f>
        <v>0</v>
      </c>
      <c r="J46" s="558"/>
    </row>
    <row r="47" spans="3:9" ht="18" customHeight="1">
      <c r="C47" s="550" t="s">
        <v>83</v>
      </c>
      <c r="D47" s="517"/>
      <c r="E47" s="516" t="s">
        <v>84</v>
      </c>
      <c r="H47" s="551" t="s">
        <v>85</v>
      </c>
      <c r="I47" s="517"/>
    </row>
  </sheetData>
  <sheetProtection/>
  <mergeCells count="3">
    <mergeCell ref="A2:J2"/>
    <mergeCell ref="A3:J3"/>
    <mergeCell ref="A4:C4"/>
  </mergeCells>
  <hyperlinks>
    <hyperlink ref="A1" location="索引目录!C4" display="返回索引页"/>
  </hyperlinks>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4">
      <selection activeCell="H29" sqref="H29:L29"/>
    </sheetView>
  </sheetViews>
  <sheetFormatPr defaultColWidth="9.00390625" defaultRowHeight="15.75" customHeight="1"/>
  <cols>
    <col min="1" max="1" width="5.875" style="3" customWidth="1"/>
    <col min="2" max="2" width="15.125" style="3" customWidth="1"/>
    <col min="3" max="3" width="9.00390625" style="3" customWidth="1"/>
    <col min="4" max="4" width="7.25390625" style="3" customWidth="1"/>
    <col min="5" max="5" width="7.875" style="3" customWidth="1"/>
    <col min="6" max="6" width="8.125" style="3" customWidth="1"/>
    <col min="7" max="7" width="12.625" style="3" customWidth="1"/>
    <col min="8" max="8" width="14.75390625" style="3" customWidth="1"/>
    <col min="9" max="9" width="13.125" style="3" customWidth="1"/>
    <col min="10" max="10" width="8.875" style="3" customWidth="1"/>
    <col min="11" max="11" width="8.50390625" style="3" customWidth="1"/>
    <col min="12" max="16384" width="9.00390625" style="3" customWidth="1"/>
  </cols>
  <sheetData>
    <row r="1" spans="1:12" s="1" customFormat="1" ht="30" customHeight="1">
      <c r="A1" s="740" t="s">
        <v>223</v>
      </c>
      <c r="B1" s="740"/>
      <c r="C1" s="740"/>
      <c r="D1" s="740"/>
      <c r="E1" s="740"/>
      <c r="F1" s="740"/>
      <c r="G1" s="740"/>
      <c r="H1" s="740"/>
      <c r="I1" s="740"/>
      <c r="J1" s="740"/>
      <c r="K1" s="740"/>
      <c r="L1" s="740"/>
    </row>
    <row r="2" spans="1:12" ht="13.5" customHeight="1">
      <c r="A2" s="742" t="str">
        <f>'3-2交易性金融资产汇总'!A2</f>
        <v>评估基准日：2018年6月14日</v>
      </c>
      <c r="B2" s="743"/>
      <c r="C2" s="743"/>
      <c r="D2" s="743"/>
      <c r="E2" s="743"/>
      <c r="F2" s="743"/>
      <c r="G2" s="743"/>
      <c r="H2" s="743"/>
      <c r="I2" s="743"/>
      <c r="J2" s="743"/>
      <c r="K2" s="743"/>
      <c r="L2" s="743"/>
    </row>
    <row r="3" spans="1:12" ht="13.5" customHeight="1">
      <c r="A3" s="5"/>
      <c r="B3" s="5"/>
      <c r="C3" s="5"/>
      <c r="D3" s="5"/>
      <c r="E3" s="5"/>
      <c r="F3" s="5"/>
      <c r="G3" s="5"/>
      <c r="H3" s="6"/>
      <c r="I3" s="6"/>
      <c r="J3" s="6"/>
      <c r="K3" s="768" t="s">
        <v>224</v>
      </c>
      <c r="L3" s="768"/>
    </row>
    <row r="4" spans="1:12" ht="15.75" customHeight="1">
      <c r="A4" s="31" t="str">
        <f>'3-2交易性金融资产汇总'!A4</f>
        <v>被评估单位（或者产权持有单位）：威海万紫千红家具有限公司</v>
      </c>
      <c r="K4" s="774" t="s">
        <v>3</v>
      </c>
      <c r="L4" s="774"/>
    </row>
    <row r="5" spans="1:12" s="2" customFormat="1" ht="15.75" customHeight="1">
      <c r="A5" s="9" t="s">
        <v>5</v>
      </c>
      <c r="B5" s="9" t="s">
        <v>225</v>
      </c>
      <c r="C5" s="9" t="s">
        <v>226</v>
      </c>
      <c r="D5" s="9" t="s">
        <v>227</v>
      </c>
      <c r="E5" s="9" t="s">
        <v>228</v>
      </c>
      <c r="F5" s="9" t="s">
        <v>229</v>
      </c>
      <c r="G5" s="9" t="s">
        <v>90</v>
      </c>
      <c r="H5" s="9" t="s">
        <v>230</v>
      </c>
      <c r="I5" s="9" t="s">
        <v>91</v>
      </c>
      <c r="J5" s="9" t="s">
        <v>92</v>
      </c>
      <c r="K5" s="9" t="s">
        <v>126</v>
      </c>
      <c r="L5" s="9" t="s">
        <v>8</v>
      </c>
    </row>
    <row r="6" spans="1:12" ht="15.75" customHeight="1">
      <c r="A6" s="11"/>
      <c r="B6" s="16"/>
      <c r="C6" s="11"/>
      <c r="D6" s="12"/>
      <c r="E6" s="29"/>
      <c r="F6" s="11"/>
      <c r="G6" s="14"/>
      <c r="H6" s="14"/>
      <c r="I6" s="14"/>
      <c r="J6" s="14"/>
      <c r="K6" s="14" t="s">
        <v>141</v>
      </c>
      <c r="L6" s="15"/>
    </row>
    <row r="7" spans="1:12" ht="15.75" customHeight="1">
      <c r="A7" s="11"/>
      <c r="B7" s="16"/>
      <c r="C7" s="11"/>
      <c r="D7" s="12"/>
      <c r="E7" s="29"/>
      <c r="F7" s="11"/>
      <c r="G7" s="14"/>
      <c r="H7" s="14"/>
      <c r="I7" s="14"/>
      <c r="J7" s="14"/>
      <c r="K7" s="14" t="s">
        <v>141</v>
      </c>
      <c r="L7" s="15"/>
    </row>
    <row r="8" spans="1:12" ht="15.75" customHeight="1">
      <c r="A8" s="11"/>
      <c r="B8" s="16"/>
      <c r="C8" s="11"/>
      <c r="D8" s="12"/>
      <c r="E8" s="29"/>
      <c r="F8" s="11"/>
      <c r="G8" s="14"/>
      <c r="H8" s="14"/>
      <c r="I8" s="14"/>
      <c r="J8" s="14"/>
      <c r="K8" s="14" t="s">
        <v>141</v>
      </c>
      <c r="L8" s="15"/>
    </row>
    <row r="9" spans="1:12" ht="15.75" customHeight="1">
      <c r="A9" s="11"/>
      <c r="B9" s="16"/>
      <c r="C9" s="11"/>
      <c r="D9" s="12"/>
      <c r="E9" s="29"/>
      <c r="F9" s="11"/>
      <c r="G9" s="14"/>
      <c r="H9" s="14"/>
      <c r="I9" s="14"/>
      <c r="J9" s="14"/>
      <c r="K9" s="14" t="s">
        <v>141</v>
      </c>
      <c r="L9" s="15"/>
    </row>
    <row r="10" spans="1:12" ht="15.75" customHeight="1">
      <c r="A10" s="11"/>
      <c r="B10" s="16"/>
      <c r="C10" s="11"/>
      <c r="D10" s="12"/>
      <c r="E10" s="29"/>
      <c r="F10" s="11"/>
      <c r="G10" s="14"/>
      <c r="H10" s="14"/>
      <c r="I10" s="14"/>
      <c r="J10" s="14"/>
      <c r="K10" s="14" t="s">
        <v>141</v>
      </c>
      <c r="L10" s="15"/>
    </row>
    <row r="11" spans="1:12" ht="15.75" customHeight="1">
      <c r="A11" s="11"/>
      <c r="B11" s="16"/>
      <c r="C11" s="11"/>
      <c r="D11" s="12"/>
      <c r="E11" s="29"/>
      <c r="F11" s="11"/>
      <c r="G11" s="14"/>
      <c r="H11" s="14"/>
      <c r="I11" s="14"/>
      <c r="J11" s="14"/>
      <c r="K11" s="14" t="s">
        <v>141</v>
      </c>
      <c r="L11" s="15"/>
    </row>
    <row r="12" spans="1:12" ht="15.75" customHeight="1">
      <c r="A12" s="11"/>
      <c r="B12" s="16"/>
      <c r="C12" s="11"/>
      <c r="D12" s="12"/>
      <c r="E12" s="29"/>
      <c r="F12" s="11"/>
      <c r="G12" s="14"/>
      <c r="H12" s="14"/>
      <c r="I12" s="14"/>
      <c r="J12" s="14"/>
      <c r="K12" s="14" t="s">
        <v>141</v>
      </c>
      <c r="L12" s="15"/>
    </row>
    <row r="13" spans="1:12" ht="15.75" customHeight="1">
      <c r="A13" s="11"/>
      <c r="B13" s="16"/>
      <c r="C13" s="11"/>
      <c r="D13" s="12"/>
      <c r="E13" s="29"/>
      <c r="F13" s="11"/>
      <c r="G13" s="14"/>
      <c r="H13" s="14"/>
      <c r="I13" s="14"/>
      <c r="J13" s="14"/>
      <c r="K13" s="14" t="s">
        <v>141</v>
      </c>
      <c r="L13" s="15"/>
    </row>
    <row r="14" spans="1:12" ht="15.75" customHeight="1">
      <c r="A14" s="11"/>
      <c r="B14" s="16"/>
      <c r="C14" s="11"/>
      <c r="D14" s="12"/>
      <c r="E14" s="29"/>
      <c r="F14" s="11"/>
      <c r="G14" s="14"/>
      <c r="H14" s="14"/>
      <c r="I14" s="14"/>
      <c r="J14" s="14"/>
      <c r="K14" s="14" t="s">
        <v>141</v>
      </c>
      <c r="L14" s="15"/>
    </row>
    <row r="15" spans="1:12" ht="15.75" customHeight="1">
      <c r="A15" s="11"/>
      <c r="B15" s="16"/>
      <c r="C15" s="11"/>
      <c r="D15" s="12"/>
      <c r="E15" s="29"/>
      <c r="F15" s="11"/>
      <c r="G15" s="14"/>
      <c r="H15" s="14"/>
      <c r="I15" s="14"/>
      <c r="J15" s="14"/>
      <c r="K15" s="14" t="s">
        <v>141</v>
      </c>
      <c r="L15" s="15"/>
    </row>
    <row r="16" spans="1:12" ht="15.75" customHeight="1">
      <c r="A16" s="11"/>
      <c r="B16" s="16"/>
      <c r="C16" s="11"/>
      <c r="D16" s="12"/>
      <c r="E16" s="29"/>
      <c r="F16" s="11"/>
      <c r="G16" s="14"/>
      <c r="H16" s="14"/>
      <c r="I16" s="14"/>
      <c r="J16" s="14"/>
      <c r="K16" s="14" t="s">
        <v>141</v>
      </c>
      <c r="L16" s="15"/>
    </row>
    <row r="17" spans="1:12" ht="15.75" customHeight="1">
      <c r="A17" s="11"/>
      <c r="B17" s="16"/>
      <c r="C17" s="11"/>
      <c r="D17" s="12"/>
      <c r="E17" s="29"/>
      <c r="F17" s="11"/>
      <c r="G17" s="14"/>
      <c r="H17" s="14"/>
      <c r="I17" s="14"/>
      <c r="J17" s="14"/>
      <c r="K17" s="14" t="s">
        <v>141</v>
      </c>
      <c r="L17" s="15"/>
    </row>
    <row r="18" spans="1:12" ht="15.75" customHeight="1">
      <c r="A18" s="11"/>
      <c r="B18" s="16"/>
      <c r="C18" s="11"/>
      <c r="D18" s="12"/>
      <c r="E18" s="29"/>
      <c r="F18" s="11"/>
      <c r="G18" s="14"/>
      <c r="H18" s="14"/>
      <c r="I18" s="14"/>
      <c r="J18" s="14"/>
      <c r="K18" s="14" t="s">
        <v>141</v>
      </c>
      <c r="L18" s="15"/>
    </row>
    <row r="19" spans="1:12" ht="15.75" customHeight="1">
      <c r="A19" s="11"/>
      <c r="B19" s="16"/>
      <c r="C19" s="11"/>
      <c r="D19" s="12"/>
      <c r="E19" s="29"/>
      <c r="F19" s="11"/>
      <c r="G19" s="14"/>
      <c r="H19" s="14"/>
      <c r="I19" s="14"/>
      <c r="J19" s="14"/>
      <c r="K19" s="14" t="s">
        <v>141</v>
      </c>
      <c r="L19" s="15"/>
    </row>
    <row r="20" spans="1:12" ht="15.75" customHeight="1">
      <c r="A20" s="11"/>
      <c r="B20" s="16"/>
      <c r="C20" s="11"/>
      <c r="D20" s="12"/>
      <c r="E20" s="29"/>
      <c r="F20" s="11"/>
      <c r="G20" s="14"/>
      <c r="H20" s="14"/>
      <c r="I20" s="14"/>
      <c r="J20" s="14"/>
      <c r="K20" s="14" t="s">
        <v>141</v>
      </c>
      <c r="L20" s="15"/>
    </row>
    <row r="21" spans="1:12" ht="15.75" customHeight="1">
      <c r="A21" s="11"/>
      <c r="B21" s="16"/>
      <c r="C21" s="11"/>
      <c r="D21" s="12"/>
      <c r="E21" s="29"/>
      <c r="F21" s="11"/>
      <c r="G21" s="14"/>
      <c r="H21" s="14"/>
      <c r="I21" s="14"/>
      <c r="J21" s="14"/>
      <c r="K21" s="14" t="s">
        <v>141</v>
      </c>
      <c r="L21" s="15"/>
    </row>
    <row r="22" spans="1:12" ht="15.75" customHeight="1">
      <c r="A22" s="11"/>
      <c r="B22" s="16"/>
      <c r="C22" s="11"/>
      <c r="D22" s="12"/>
      <c r="E22" s="29"/>
      <c r="F22" s="11"/>
      <c r="G22" s="14"/>
      <c r="H22" s="14"/>
      <c r="I22" s="14"/>
      <c r="J22" s="14"/>
      <c r="K22" s="14" t="s">
        <v>141</v>
      </c>
      <c r="L22" s="15"/>
    </row>
    <row r="23" spans="1:12" ht="15.75" customHeight="1">
      <c r="A23" s="11"/>
      <c r="B23" s="16"/>
      <c r="C23" s="11"/>
      <c r="D23" s="12"/>
      <c r="E23" s="29"/>
      <c r="F23" s="11"/>
      <c r="G23" s="14"/>
      <c r="H23" s="14"/>
      <c r="I23" s="14"/>
      <c r="J23" s="14"/>
      <c r="K23" s="14" t="s">
        <v>141</v>
      </c>
      <c r="L23" s="15"/>
    </row>
    <row r="24" spans="1:12" ht="15.75" customHeight="1">
      <c r="A24" s="11"/>
      <c r="B24" s="16"/>
      <c r="C24" s="11"/>
      <c r="D24" s="12"/>
      <c r="E24" s="29"/>
      <c r="F24" s="11"/>
      <c r="G24" s="14"/>
      <c r="H24" s="14"/>
      <c r="I24" s="14"/>
      <c r="J24" s="14"/>
      <c r="K24" s="14" t="s">
        <v>141</v>
      </c>
      <c r="L24" s="15"/>
    </row>
    <row r="25" spans="1:12" ht="15.75" customHeight="1">
      <c r="A25" s="11"/>
      <c r="B25" s="16"/>
      <c r="C25" s="11"/>
      <c r="D25" s="12"/>
      <c r="E25" s="29"/>
      <c r="F25" s="11"/>
      <c r="G25" s="14"/>
      <c r="H25" s="14"/>
      <c r="I25" s="14"/>
      <c r="J25" s="14"/>
      <c r="K25" s="14" t="s">
        <v>141</v>
      </c>
      <c r="L25" s="15"/>
    </row>
    <row r="26" spans="1:12" ht="15.75" customHeight="1">
      <c r="A26" s="11"/>
      <c r="B26" s="16"/>
      <c r="C26" s="11"/>
      <c r="D26" s="12"/>
      <c r="E26" s="29"/>
      <c r="F26" s="11"/>
      <c r="G26" s="14"/>
      <c r="H26" s="14"/>
      <c r="I26" s="14"/>
      <c r="J26" s="14"/>
      <c r="K26" s="14"/>
      <c r="L26" s="15"/>
    </row>
    <row r="27" spans="1:12" ht="15.75" customHeight="1">
      <c r="A27" s="747" t="s">
        <v>231</v>
      </c>
      <c r="B27" s="748"/>
      <c r="C27" s="15"/>
      <c r="D27" s="12"/>
      <c r="E27" s="15"/>
      <c r="F27" s="15"/>
      <c r="G27" s="14"/>
      <c r="H27" s="14"/>
      <c r="I27" s="14"/>
      <c r="J27" s="14"/>
      <c r="K27" s="14" t="s">
        <v>141</v>
      </c>
      <c r="L27" s="15"/>
    </row>
    <row r="28" spans="1:12" ht="15.75" customHeight="1">
      <c r="A28" s="775" t="s">
        <v>232</v>
      </c>
      <c r="B28" s="775"/>
      <c r="C28" s="775"/>
      <c r="D28" s="775"/>
      <c r="H28" s="749" t="str">
        <f>'3-2交易性金融资产汇总'!D25</f>
        <v>评估人员：苗菁  </v>
      </c>
      <c r="I28" s="749"/>
      <c r="J28" s="749"/>
      <c r="K28" s="749"/>
      <c r="L28" s="749"/>
    </row>
    <row r="29" spans="1:12" ht="15.75" customHeight="1">
      <c r="A29" s="23" t="s">
        <v>233</v>
      </c>
      <c r="H29" s="750" t="str">
        <f>'3-流动汇总'!E20</f>
        <v>复核人员：阮荣</v>
      </c>
      <c r="I29" s="750"/>
      <c r="J29" s="750"/>
      <c r="K29" s="750"/>
      <c r="L29" s="750"/>
    </row>
  </sheetData>
  <sheetProtection/>
  <mergeCells count="8">
    <mergeCell ref="H29:L29"/>
    <mergeCell ref="A1:L1"/>
    <mergeCell ref="A2:L2"/>
    <mergeCell ref="K3:L3"/>
    <mergeCell ref="K4:L4"/>
    <mergeCell ref="A27:B27"/>
    <mergeCell ref="A28:D28"/>
    <mergeCell ref="H28:L28"/>
  </mergeCells>
  <printOptions horizontalCentered="1"/>
  <pageMargins left="1" right="1" top="1.01" bottom="0.87" header="1.2" footer="0.51"/>
  <pageSetup fitToHeight="0" fitToWidth="1" horizontalDpi="300" verticalDpi="300" orientation="landscape" paperSize="9" scale="96" r:id="rId1"/>
</worksheet>
</file>

<file path=xl/worksheets/sheet11.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
      <selection activeCell="F10" sqref="F10"/>
    </sheetView>
  </sheetViews>
  <sheetFormatPr defaultColWidth="9.00390625" defaultRowHeight="15.75" customHeight="1"/>
  <cols>
    <col min="1" max="1" width="5.50390625" style="3" customWidth="1"/>
    <col min="2" max="2" width="18.125" style="3" customWidth="1"/>
    <col min="3" max="3" width="9.00390625" style="3" customWidth="1"/>
    <col min="4" max="5" width="8.25390625" style="3" customWidth="1"/>
    <col min="6" max="6" width="9.00390625" style="3" customWidth="1"/>
    <col min="7" max="7" width="7.375" style="3" customWidth="1"/>
    <col min="8" max="8" width="13.00390625" style="3" customWidth="1"/>
    <col min="9" max="9" width="10.875" style="3" customWidth="1"/>
    <col min="10" max="10" width="7.875" style="3" customWidth="1"/>
    <col min="11" max="11" width="10.50390625" style="3" customWidth="1"/>
    <col min="12" max="12" width="7.75390625" style="3" customWidth="1"/>
    <col min="13" max="16384" width="9.00390625" style="3" customWidth="1"/>
  </cols>
  <sheetData>
    <row r="1" spans="1:11" s="1" customFormat="1" ht="30" customHeight="1">
      <c r="A1" s="740" t="s">
        <v>234</v>
      </c>
      <c r="B1" s="741"/>
      <c r="C1" s="741"/>
      <c r="D1" s="741"/>
      <c r="E1" s="741"/>
      <c r="F1" s="741"/>
      <c r="G1" s="741"/>
      <c r="H1" s="741"/>
      <c r="I1" s="741"/>
      <c r="J1" s="741"/>
      <c r="K1" s="741"/>
    </row>
    <row r="2" spans="1:11" ht="13.5" customHeight="1">
      <c r="A2" s="742" t="str">
        <f>'3-2-1交易性-股票'!A2</f>
        <v>评估基准日：2018年6月14日</v>
      </c>
      <c r="B2" s="743"/>
      <c r="C2" s="743"/>
      <c r="D2" s="743"/>
      <c r="E2" s="743"/>
      <c r="F2" s="743"/>
      <c r="G2" s="743"/>
      <c r="H2" s="743"/>
      <c r="I2" s="767"/>
      <c r="J2" s="767"/>
      <c r="K2" s="767"/>
    </row>
    <row r="3" spans="1:12" ht="13.5" customHeight="1">
      <c r="A3" s="5"/>
      <c r="B3" s="5"/>
      <c r="C3" s="5"/>
      <c r="D3" s="5"/>
      <c r="E3" s="5"/>
      <c r="F3" s="5"/>
      <c r="G3" s="5"/>
      <c r="H3" s="5"/>
      <c r="I3" s="6"/>
      <c r="J3" s="6"/>
      <c r="K3" s="768" t="s">
        <v>235</v>
      </c>
      <c r="L3" s="768"/>
    </row>
    <row r="4" spans="1:12" ht="15.75" customHeight="1">
      <c r="A4" s="31" t="str">
        <f>'3-2交易性金融资产汇总'!A4</f>
        <v>被评估单位（或者产权持有单位）：威海万紫千红家具有限公司</v>
      </c>
      <c r="K4" s="774" t="s">
        <v>3</v>
      </c>
      <c r="L4" s="774"/>
    </row>
    <row r="5" spans="1:12" s="2" customFormat="1" ht="15.75" customHeight="1">
      <c r="A5" s="9" t="s">
        <v>5</v>
      </c>
      <c r="B5" s="9" t="s">
        <v>225</v>
      </c>
      <c r="C5" s="9" t="s">
        <v>236</v>
      </c>
      <c r="D5" s="9" t="s">
        <v>237</v>
      </c>
      <c r="E5" s="9" t="s">
        <v>227</v>
      </c>
      <c r="F5" s="9" t="s">
        <v>238</v>
      </c>
      <c r="G5" s="9" t="s">
        <v>239</v>
      </c>
      <c r="H5" s="9" t="s">
        <v>90</v>
      </c>
      <c r="I5" s="9" t="s">
        <v>91</v>
      </c>
      <c r="J5" s="9" t="s">
        <v>92</v>
      </c>
      <c r="K5" s="9" t="s">
        <v>126</v>
      </c>
      <c r="L5" s="9" t="s">
        <v>8</v>
      </c>
    </row>
    <row r="6" spans="1:12" ht="15.75" customHeight="1">
      <c r="A6" s="11"/>
      <c r="B6" s="16"/>
      <c r="C6" s="11"/>
      <c r="D6" s="12"/>
      <c r="E6" s="12"/>
      <c r="F6" s="11"/>
      <c r="G6" s="11"/>
      <c r="H6" s="14"/>
      <c r="I6" s="14"/>
      <c r="J6" s="14"/>
      <c r="K6" s="14" t="s">
        <v>141</v>
      </c>
      <c r="L6" s="15"/>
    </row>
    <row r="7" spans="1:12" ht="15.75" customHeight="1">
      <c r="A7" s="11"/>
      <c r="B7" s="16"/>
      <c r="C7" s="11"/>
      <c r="D7" s="12"/>
      <c r="E7" s="12"/>
      <c r="F7" s="11"/>
      <c r="G7" s="11"/>
      <c r="H7" s="14"/>
      <c r="I7" s="14"/>
      <c r="J7" s="14"/>
      <c r="K7" s="14" t="s">
        <v>141</v>
      </c>
      <c r="L7" s="15"/>
    </row>
    <row r="8" spans="1:12" ht="15.75" customHeight="1">
      <c r="A8" s="11"/>
      <c r="B8" s="16"/>
      <c r="C8" s="11"/>
      <c r="D8" s="12"/>
      <c r="E8" s="12"/>
      <c r="F8" s="11"/>
      <c r="G8" s="11"/>
      <c r="H8" s="14"/>
      <c r="I8" s="14"/>
      <c r="J8" s="14"/>
      <c r="K8" s="14" t="s">
        <v>141</v>
      </c>
      <c r="L8" s="15"/>
    </row>
    <row r="9" spans="1:12" ht="15.75" customHeight="1">
      <c r="A9" s="11"/>
      <c r="B9" s="16"/>
      <c r="C9" s="11"/>
      <c r="D9" s="12"/>
      <c r="E9" s="12"/>
      <c r="F9" s="11"/>
      <c r="G9" s="11"/>
      <c r="H9" s="14"/>
      <c r="I9" s="14"/>
      <c r="J9" s="14"/>
      <c r="K9" s="14" t="s">
        <v>141</v>
      </c>
      <c r="L9" s="15"/>
    </row>
    <row r="10" spans="1:12" ht="15.75" customHeight="1">
      <c r="A10" s="11"/>
      <c r="B10" s="16"/>
      <c r="C10" s="11"/>
      <c r="D10" s="12"/>
      <c r="E10" s="12"/>
      <c r="F10" s="11"/>
      <c r="G10" s="11"/>
      <c r="H10" s="14"/>
      <c r="I10" s="14"/>
      <c r="J10" s="14"/>
      <c r="K10" s="14" t="s">
        <v>141</v>
      </c>
      <c r="L10" s="15"/>
    </row>
    <row r="11" spans="1:12" ht="15.75" customHeight="1">
      <c r="A11" s="11"/>
      <c r="B11" s="16"/>
      <c r="C11" s="11"/>
      <c r="D11" s="12"/>
      <c r="E11" s="12"/>
      <c r="F11" s="11"/>
      <c r="G11" s="11"/>
      <c r="H11" s="14"/>
      <c r="I11" s="14"/>
      <c r="J11" s="14"/>
      <c r="K11" s="14" t="s">
        <v>141</v>
      </c>
      <c r="L11" s="15"/>
    </row>
    <row r="12" spans="1:12" ht="15.75" customHeight="1">
      <c r="A12" s="11"/>
      <c r="B12" s="16"/>
      <c r="C12" s="11"/>
      <c r="D12" s="12"/>
      <c r="E12" s="12"/>
      <c r="F12" s="11"/>
      <c r="G12" s="11"/>
      <c r="H12" s="14"/>
      <c r="I12" s="14"/>
      <c r="J12" s="14"/>
      <c r="K12" s="14" t="s">
        <v>141</v>
      </c>
      <c r="L12" s="15"/>
    </row>
    <row r="13" spans="1:12" ht="15.75" customHeight="1">
      <c r="A13" s="11"/>
      <c r="B13" s="16"/>
      <c r="C13" s="11"/>
      <c r="D13" s="12"/>
      <c r="E13" s="12"/>
      <c r="F13" s="11"/>
      <c r="G13" s="11"/>
      <c r="H13" s="14"/>
      <c r="I13" s="14"/>
      <c r="J13" s="14"/>
      <c r="K13" s="14" t="s">
        <v>141</v>
      </c>
      <c r="L13" s="15"/>
    </row>
    <row r="14" spans="1:12" ht="15.75" customHeight="1">
      <c r="A14" s="11"/>
      <c r="B14" s="16"/>
      <c r="C14" s="11"/>
      <c r="D14" s="12"/>
      <c r="E14" s="12"/>
      <c r="F14" s="11"/>
      <c r="G14" s="11"/>
      <c r="H14" s="14"/>
      <c r="I14" s="14"/>
      <c r="J14" s="14"/>
      <c r="K14" s="14" t="s">
        <v>141</v>
      </c>
      <c r="L14" s="15"/>
    </row>
    <row r="15" spans="1:12" ht="15.75" customHeight="1">
      <c r="A15" s="11"/>
      <c r="B15" s="16"/>
      <c r="C15" s="11"/>
      <c r="D15" s="12"/>
      <c r="E15" s="12"/>
      <c r="F15" s="11"/>
      <c r="G15" s="11"/>
      <c r="H15" s="14"/>
      <c r="I15" s="14"/>
      <c r="J15" s="14"/>
      <c r="K15" s="14" t="s">
        <v>141</v>
      </c>
      <c r="L15" s="15"/>
    </row>
    <row r="16" spans="1:12" ht="15.75" customHeight="1">
      <c r="A16" s="11"/>
      <c r="B16" s="16"/>
      <c r="C16" s="11"/>
      <c r="D16" s="12"/>
      <c r="E16" s="12"/>
      <c r="F16" s="11"/>
      <c r="G16" s="11"/>
      <c r="H16" s="14"/>
      <c r="I16" s="14"/>
      <c r="J16" s="14"/>
      <c r="K16" s="14" t="s">
        <v>141</v>
      </c>
      <c r="L16" s="15"/>
    </row>
    <row r="17" spans="1:12" ht="15.75" customHeight="1">
      <c r="A17" s="11"/>
      <c r="B17" s="16"/>
      <c r="C17" s="11"/>
      <c r="D17" s="12"/>
      <c r="E17" s="12"/>
      <c r="F17" s="11"/>
      <c r="G17" s="11"/>
      <c r="H17" s="14"/>
      <c r="I17" s="14"/>
      <c r="J17" s="14"/>
      <c r="K17" s="14" t="s">
        <v>141</v>
      </c>
      <c r="L17" s="15"/>
    </row>
    <row r="18" spans="1:12" ht="15.75" customHeight="1">
      <c r="A18" s="11"/>
      <c r="B18" s="16"/>
      <c r="C18" s="11"/>
      <c r="D18" s="12"/>
      <c r="E18" s="12"/>
      <c r="F18" s="11"/>
      <c r="G18" s="11"/>
      <c r="H18" s="14"/>
      <c r="I18" s="14"/>
      <c r="J18" s="14"/>
      <c r="K18" s="14" t="s">
        <v>141</v>
      </c>
      <c r="L18" s="15"/>
    </row>
    <row r="19" spans="1:12" ht="15.75" customHeight="1">
      <c r="A19" s="11"/>
      <c r="B19" s="16"/>
      <c r="C19" s="11"/>
      <c r="D19" s="12"/>
      <c r="E19" s="12"/>
      <c r="F19" s="11"/>
      <c r="G19" s="11"/>
      <c r="H19" s="14"/>
      <c r="I19" s="14"/>
      <c r="J19" s="14"/>
      <c r="K19" s="14" t="s">
        <v>141</v>
      </c>
      <c r="L19" s="15"/>
    </row>
    <row r="20" spans="1:12" ht="15.75" customHeight="1">
      <c r="A20" s="11"/>
      <c r="B20" s="16"/>
      <c r="C20" s="11"/>
      <c r="D20" s="12"/>
      <c r="E20" s="12"/>
      <c r="F20" s="11"/>
      <c r="G20" s="11"/>
      <c r="H20" s="14"/>
      <c r="I20" s="14"/>
      <c r="J20" s="14"/>
      <c r="K20" s="14" t="s">
        <v>141</v>
      </c>
      <c r="L20" s="15"/>
    </row>
    <row r="21" spans="1:12" ht="15.75" customHeight="1">
      <c r="A21" s="11"/>
      <c r="B21" s="16"/>
      <c r="C21" s="11"/>
      <c r="D21" s="12"/>
      <c r="E21" s="12"/>
      <c r="F21" s="11"/>
      <c r="G21" s="11"/>
      <c r="H21" s="14"/>
      <c r="I21" s="14"/>
      <c r="J21" s="14"/>
      <c r="K21" s="14" t="s">
        <v>141</v>
      </c>
      <c r="L21" s="15"/>
    </row>
    <row r="22" spans="1:12" ht="15.75" customHeight="1">
      <c r="A22" s="11"/>
      <c r="B22" s="16"/>
      <c r="C22" s="11"/>
      <c r="D22" s="12"/>
      <c r="E22" s="12"/>
      <c r="F22" s="11"/>
      <c r="G22" s="11"/>
      <c r="H22" s="14"/>
      <c r="I22" s="14"/>
      <c r="J22" s="14"/>
      <c r="K22" s="14" t="s">
        <v>141</v>
      </c>
      <c r="L22" s="15"/>
    </row>
    <row r="23" spans="1:12" ht="15.75" customHeight="1">
      <c r="A23" s="11"/>
      <c r="B23" s="16"/>
      <c r="C23" s="11"/>
      <c r="D23" s="12"/>
      <c r="E23" s="12"/>
      <c r="F23" s="11"/>
      <c r="G23" s="11"/>
      <c r="H23" s="14"/>
      <c r="I23" s="14"/>
      <c r="J23" s="14"/>
      <c r="K23" s="14" t="s">
        <v>141</v>
      </c>
      <c r="L23" s="15"/>
    </row>
    <row r="24" spans="1:12" ht="15.75" customHeight="1">
      <c r="A24" s="11"/>
      <c r="B24" s="16"/>
      <c r="C24" s="11"/>
      <c r="D24" s="12"/>
      <c r="E24" s="12"/>
      <c r="F24" s="11"/>
      <c r="G24" s="11"/>
      <c r="H24" s="14"/>
      <c r="I24" s="14"/>
      <c r="J24" s="14"/>
      <c r="K24" s="14" t="s">
        <v>141</v>
      </c>
      <c r="L24" s="15"/>
    </row>
    <row r="25" spans="1:12" ht="15.75" customHeight="1">
      <c r="A25" s="11"/>
      <c r="B25" s="16"/>
      <c r="C25" s="11"/>
      <c r="D25" s="12"/>
      <c r="E25" s="12"/>
      <c r="F25" s="11"/>
      <c r="G25" s="11"/>
      <c r="H25" s="14"/>
      <c r="I25" s="14"/>
      <c r="J25" s="14"/>
      <c r="K25" s="14" t="s">
        <v>141</v>
      </c>
      <c r="L25" s="15"/>
    </row>
    <row r="26" spans="1:12" ht="15.75" customHeight="1">
      <c r="A26" s="11"/>
      <c r="B26" s="16"/>
      <c r="C26" s="11"/>
      <c r="D26" s="12"/>
      <c r="E26" s="12"/>
      <c r="F26" s="11"/>
      <c r="G26" s="11"/>
      <c r="H26" s="14"/>
      <c r="I26" s="14"/>
      <c r="J26" s="14"/>
      <c r="K26" s="14"/>
      <c r="L26" s="15"/>
    </row>
    <row r="27" spans="1:12" ht="15.75" customHeight="1">
      <c r="A27" s="747" t="s">
        <v>231</v>
      </c>
      <c r="B27" s="748"/>
      <c r="C27" s="15"/>
      <c r="D27" s="12"/>
      <c r="E27" s="12"/>
      <c r="F27" s="15"/>
      <c r="G27" s="15"/>
      <c r="H27" s="14"/>
      <c r="I27" s="14"/>
      <c r="J27" s="14"/>
      <c r="K27" s="14" t="s">
        <v>141</v>
      </c>
      <c r="L27" s="15"/>
    </row>
    <row r="28" spans="1:12" ht="15.75" customHeight="1">
      <c r="A28" s="775" t="s">
        <v>232</v>
      </c>
      <c r="B28" s="775"/>
      <c r="C28" s="775"/>
      <c r="D28" s="775"/>
      <c r="H28" s="749" t="str">
        <f>'3-2-1交易性-股票'!H28</f>
        <v>评估人员：苗菁  </v>
      </c>
      <c r="I28" s="749"/>
      <c r="J28" s="749"/>
      <c r="K28" s="749"/>
      <c r="L28" s="749"/>
    </row>
    <row r="29" spans="1:12" ht="15.75" customHeight="1">
      <c r="A29" s="23" t="s">
        <v>233</v>
      </c>
      <c r="H29" s="750" t="str">
        <f>'3-流动汇总'!E20</f>
        <v>复核人员：阮荣</v>
      </c>
      <c r="I29" s="750"/>
      <c r="J29" s="750"/>
      <c r="K29" s="750"/>
      <c r="L29" s="750"/>
    </row>
  </sheetData>
  <sheetProtection/>
  <mergeCells count="8">
    <mergeCell ref="H29:L29"/>
    <mergeCell ref="A1:K1"/>
    <mergeCell ref="A2:K2"/>
    <mergeCell ref="K3:L3"/>
    <mergeCell ref="K4:L4"/>
    <mergeCell ref="A27:B27"/>
    <mergeCell ref="A28:D28"/>
    <mergeCell ref="H28:L28"/>
  </mergeCells>
  <printOptions horizontalCentered="1"/>
  <pageMargins left="1" right="1" top="0.87" bottom="0.87" header="1.06" footer="0.51"/>
  <pageSetup fitToHeight="0" fitToWidth="1" horizontalDpi="300" verticalDpi="300" orientation="landscape" paperSize="9"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
      <selection activeCell="A15" sqref="A15"/>
    </sheetView>
  </sheetViews>
  <sheetFormatPr defaultColWidth="9.00390625" defaultRowHeight="15.75" customHeight="1"/>
  <cols>
    <col min="1" max="1" width="4.375" style="3" customWidth="1"/>
    <col min="2" max="2" width="16.625" style="3" customWidth="1"/>
    <col min="3" max="3" width="10.875" style="3" customWidth="1"/>
    <col min="4" max="4" width="7.25390625" style="3" customWidth="1"/>
    <col min="5" max="5" width="7.375" style="3" customWidth="1"/>
    <col min="6" max="6" width="9.375" style="3" customWidth="1"/>
    <col min="7" max="7" width="11.75390625" style="3" customWidth="1"/>
    <col min="8" max="8" width="12.875" style="3" customWidth="1"/>
    <col min="9" max="9" width="12.125" style="3" customWidth="1"/>
    <col min="10" max="10" width="8.75390625" style="3" customWidth="1"/>
    <col min="11" max="11" width="8.125" style="3" customWidth="1"/>
    <col min="12" max="16384" width="9.00390625" style="3" customWidth="1"/>
  </cols>
  <sheetData>
    <row r="1" spans="1:12" s="1" customFormat="1" ht="30" customHeight="1">
      <c r="A1" s="740" t="s">
        <v>240</v>
      </c>
      <c r="B1" s="740"/>
      <c r="C1" s="740"/>
      <c r="D1" s="740"/>
      <c r="E1" s="740"/>
      <c r="F1" s="740"/>
      <c r="G1" s="740"/>
      <c r="H1" s="740"/>
      <c r="I1" s="740"/>
      <c r="J1" s="740"/>
      <c r="K1" s="740"/>
      <c r="L1" s="740"/>
    </row>
    <row r="2" spans="1:12" ht="13.5" customHeight="1">
      <c r="A2" s="742" t="str">
        <f>'3-2-2交易性-债券'!A2</f>
        <v>评估基准日：2018年6月14日</v>
      </c>
      <c r="B2" s="743"/>
      <c r="C2" s="743"/>
      <c r="D2" s="743"/>
      <c r="E2" s="743"/>
      <c r="F2" s="743"/>
      <c r="G2" s="743"/>
      <c r="H2" s="743"/>
      <c r="I2" s="743"/>
      <c r="J2" s="743"/>
      <c r="K2" s="743"/>
      <c r="L2" s="743"/>
    </row>
    <row r="3" spans="1:12" ht="13.5" customHeight="1">
      <c r="A3" s="5"/>
      <c r="B3" s="5"/>
      <c r="C3" s="5"/>
      <c r="D3" s="5"/>
      <c r="E3" s="5"/>
      <c r="F3" s="5"/>
      <c r="G3" s="5"/>
      <c r="H3" s="6"/>
      <c r="I3" s="6"/>
      <c r="J3" s="6"/>
      <c r="K3" s="768" t="s">
        <v>241</v>
      </c>
      <c r="L3" s="768"/>
    </row>
    <row r="4" spans="1:12" ht="15.75" customHeight="1">
      <c r="A4" s="31" t="str">
        <f>'3-2-2交易性-债券'!A4</f>
        <v>被评估单位（或者产权持有单位）：威海万紫千红家具有限公司</v>
      </c>
      <c r="K4" s="774" t="s">
        <v>3</v>
      </c>
      <c r="L4" s="774"/>
    </row>
    <row r="5" spans="1:12" s="2" customFormat="1" ht="15.75" customHeight="1">
      <c r="A5" s="9" t="s">
        <v>5</v>
      </c>
      <c r="B5" s="9" t="s">
        <v>242</v>
      </c>
      <c r="C5" s="9" t="s">
        <v>243</v>
      </c>
      <c r="D5" s="9" t="s">
        <v>244</v>
      </c>
      <c r="E5" s="9" t="s">
        <v>227</v>
      </c>
      <c r="F5" s="9" t="s">
        <v>239</v>
      </c>
      <c r="G5" s="9" t="s">
        <v>90</v>
      </c>
      <c r="H5" s="9" t="s">
        <v>245</v>
      </c>
      <c r="I5" s="9" t="s">
        <v>91</v>
      </c>
      <c r="J5" s="9" t="s">
        <v>92</v>
      </c>
      <c r="K5" s="9" t="s">
        <v>126</v>
      </c>
      <c r="L5" s="9" t="s">
        <v>8</v>
      </c>
    </row>
    <row r="6" spans="1:12" ht="15.75" customHeight="1">
      <c r="A6" s="11"/>
      <c r="B6" s="16"/>
      <c r="C6" s="11"/>
      <c r="D6" s="12"/>
      <c r="E6" s="12"/>
      <c r="F6" s="11"/>
      <c r="G6" s="14"/>
      <c r="H6" s="14"/>
      <c r="I6" s="14"/>
      <c r="J6" s="14"/>
      <c r="K6" s="14" t="s">
        <v>141</v>
      </c>
      <c r="L6" s="15"/>
    </row>
    <row r="7" spans="1:12" ht="15.75" customHeight="1">
      <c r="A7" s="11"/>
      <c r="B7" s="16"/>
      <c r="C7" s="11"/>
      <c r="D7" s="12"/>
      <c r="E7" s="29"/>
      <c r="F7" s="11"/>
      <c r="G7" s="14"/>
      <c r="H7" s="14"/>
      <c r="I7" s="14"/>
      <c r="J7" s="14"/>
      <c r="K7" s="14" t="s">
        <v>141</v>
      </c>
      <c r="L7" s="15"/>
    </row>
    <row r="8" spans="1:12" ht="15.75" customHeight="1">
      <c r="A8" s="11"/>
      <c r="B8" s="16"/>
      <c r="C8" s="11"/>
      <c r="D8" s="12"/>
      <c r="E8" s="29"/>
      <c r="F8" s="11"/>
      <c r="G8" s="14"/>
      <c r="H8" s="14"/>
      <c r="I8" s="14"/>
      <c r="J8" s="14"/>
      <c r="K8" s="14" t="s">
        <v>141</v>
      </c>
      <c r="L8" s="15"/>
    </row>
    <row r="9" spans="1:12" ht="15.75" customHeight="1">
      <c r="A9" s="11"/>
      <c r="B9" s="16"/>
      <c r="C9" s="11"/>
      <c r="D9" s="12"/>
      <c r="E9" s="29"/>
      <c r="F9" s="11"/>
      <c r="G9" s="14"/>
      <c r="H9" s="14"/>
      <c r="I9" s="14"/>
      <c r="J9" s="14"/>
      <c r="K9" s="14" t="s">
        <v>141</v>
      </c>
      <c r="L9" s="15"/>
    </row>
    <row r="10" spans="1:12" ht="15.75" customHeight="1">
      <c r="A10" s="11"/>
      <c r="B10" s="16"/>
      <c r="C10" s="11"/>
      <c r="D10" s="12"/>
      <c r="E10" s="29"/>
      <c r="F10" s="11"/>
      <c r="G10" s="14"/>
      <c r="H10" s="14"/>
      <c r="I10" s="14"/>
      <c r="J10" s="14"/>
      <c r="K10" s="14" t="s">
        <v>141</v>
      </c>
      <c r="L10" s="15"/>
    </row>
    <row r="11" spans="1:12" ht="15.75" customHeight="1">
      <c r="A11" s="11"/>
      <c r="B11" s="16"/>
      <c r="C11" s="11"/>
      <c r="D11" s="12"/>
      <c r="E11" s="29"/>
      <c r="F11" s="11"/>
      <c r="G11" s="14"/>
      <c r="H11" s="14"/>
      <c r="I11" s="14"/>
      <c r="J11" s="14"/>
      <c r="K11" s="14" t="s">
        <v>141</v>
      </c>
      <c r="L11" s="15"/>
    </row>
    <row r="12" spans="1:12" ht="15.75" customHeight="1">
      <c r="A12" s="11"/>
      <c r="B12" s="16"/>
      <c r="C12" s="11"/>
      <c r="D12" s="12"/>
      <c r="E12" s="29"/>
      <c r="F12" s="11"/>
      <c r="G12" s="14"/>
      <c r="H12" s="14"/>
      <c r="I12" s="14"/>
      <c r="J12" s="14"/>
      <c r="K12" s="14" t="s">
        <v>141</v>
      </c>
      <c r="L12" s="15"/>
    </row>
    <row r="13" spans="1:12" ht="15.75" customHeight="1">
      <c r="A13" s="11"/>
      <c r="B13" s="16"/>
      <c r="C13" s="11"/>
      <c r="D13" s="12"/>
      <c r="E13" s="29"/>
      <c r="F13" s="11"/>
      <c r="G13" s="14"/>
      <c r="H13" s="14"/>
      <c r="I13" s="14"/>
      <c r="J13" s="14"/>
      <c r="K13" s="14" t="s">
        <v>141</v>
      </c>
      <c r="L13" s="15"/>
    </row>
    <row r="14" spans="1:12" ht="15.75" customHeight="1">
      <c r="A14" s="11"/>
      <c r="B14" s="16"/>
      <c r="C14" s="11"/>
      <c r="D14" s="12"/>
      <c r="E14" s="29"/>
      <c r="F14" s="11"/>
      <c r="G14" s="14"/>
      <c r="H14" s="14"/>
      <c r="I14" s="14"/>
      <c r="J14" s="14"/>
      <c r="K14" s="14" t="s">
        <v>141</v>
      </c>
      <c r="L14" s="15"/>
    </row>
    <row r="15" spans="1:12" ht="15.75" customHeight="1">
      <c r="A15" s="11"/>
      <c r="B15" s="16"/>
      <c r="C15" s="11"/>
      <c r="D15" s="12"/>
      <c r="E15" s="29"/>
      <c r="F15" s="11"/>
      <c r="G15" s="14"/>
      <c r="H15" s="14"/>
      <c r="I15" s="14"/>
      <c r="J15" s="14"/>
      <c r="K15" s="14" t="s">
        <v>141</v>
      </c>
      <c r="L15" s="15"/>
    </row>
    <row r="16" spans="1:12" ht="15.75" customHeight="1">
      <c r="A16" s="11"/>
      <c r="B16" s="16"/>
      <c r="C16" s="11"/>
      <c r="D16" s="12"/>
      <c r="E16" s="29"/>
      <c r="F16" s="11"/>
      <c r="G16" s="14"/>
      <c r="H16" s="14"/>
      <c r="I16" s="14"/>
      <c r="J16" s="14"/>
      <c r="K16" s="14" t="s">
        <v>141</v>
      </c>
      <c r="L16" s="15"/>
    </row>
    <row r="17" spans="1:12" ht="15.75" customHeight="1">
      <c r="A17" s="11"/>
      <c r="B17" s="16"/>
      <c r="C17" s="11"/>
      <c r="D17" s="12"/>
      <c r="E17" s="29"/>
      <c r="F17" s="11"/>
      <c r="G17" s="14"/>
      <c r="H17" s="14"/>
      <c r="I17" s="14"/>
      <c r="J17" s="14"/>
      <c r="K17" s="14" t="s">
        <v>141</v>
      </c>
      <c r="L17" s="15"/>
    </row>
    <row r="18" spans="1:12" ht="15.75" customHeight="1">
      <c r="A18" s="11"/>
      <c r="B18" s="16"/>
      <c r="C18" s="11"/>
      <c r="D18" s="12"/>
      <c r="E18" s="29"/>
      <c r="F18" s="11"/>
      <c r="G18" s="14"/>
      <c r="H18" s="14"/>
      <c r="I18" s="14"/>
      <c r="J18" s="14"/>
      <c r="K18" s="14" t="s">
        <v>141</v>
      </c>
      <c r="L18" s="15"/>
    </row>
    <row r="19" spans="1:12" ht="15.75" customHeight="1">
      <c r="A19" s="11"/>
      <c r="B19" s="16"/>
      <c r="C19" s="11"/>
      <c r="D19" s="12"/>
      <c r="E19" s="29"/>
      <c r="F19" s="11"/>
      <c r="G19" s="14"/>
      <c r="H19" s="14"/>
      <c r="I19" s="14"/>
      <c r="J19" s="14"/>
      <c r="K19" s="14" t="s">
        <v>141</v>
      </c>
      <c r="L19" s="15"/>
    </row>
    <row r="20" spans="1:12" ht="15.75" customHeight="1">
      <c r="A20" s="11"/>
      <c r="B20" s="16"/>
      <c r="C20" s="11"/>
      <c r="D20" s="12"/>
      <c r="E20" s="29"/>
      <c r="F20" s="11"/>
      <c r="G20" s="14"/>
      <c r="H20" s="14"/>
      <c r="I20" s="14"/>
      <c r="J20" s="14"/>
      <c r="K20" s="14" t="s">
        <v>141</v>
      </c>
      <c r="L20" s="15"/>
    </row>
    <row r="21" spans="1:12" ht="15.75" customHeight="1">
      <c r="A21" s="11"/>
      <c r="B21" s="16"/>
      <c r="C21" s="11"/>
      <c r="D21" s="12"/>
      <c r="E21" s="29"/>
      <c r="F21" s="11"/>
      <c r="G21" s="14"/>
      <c r="H21" s="14"/>
      <c r="I21" s="14"/>
      <c r="J21" s="14"/>
      <c r="K21" s="14" t="s">
        <v>141</v>
      </c>
      <c r="L21" s="15"/>
    </row>
    <row r="22" spans="1:12" ht="15.75" customHeight="1">
      <c r="A22" s="11"/>
      <c r="B22" s="16"/>
      <c r="C22" s="11"/>
      <c r="D22" s="12"/>
      <c r="E22" s="29"/>
      <c r="F22" s="11"/>
      <c r="G22" s="14"/>
      <c r="H22" s="14"/>
      <c r="I22" s="14"/>
      <c r="J22" s="14"/>
      <c r="K22" s="14" t="s">
        <v>141</v>
      </c>
      <c r="L22" s="15"/>
    </row>
    <row r="23" spans="1:12" ht="15.75" customHeight="1">
      <c r="A23" s="11"/>
      <c r="B23" s="16"/>
      <c r="C23" s="11"/>
      <c r="D23" s="12"/>
      <c r="E23" s="29"/>
      <c r="F23" s="11"/>
      <c r="G23" s="14"/>
      <c r="H23" s="14"/>
      <c r="I23" s="14"/>
      <c r="J23" s="14"/>
      <c r="K23" s="14" t="s">
        <v>141</v>
      </c>
      <c r="L23" s="15"/>
    </row>
    <row r="24" spans="1:12" ht="15.75" customHeight="1">
      <c r="A24" s="11"/>
      <c r="B24" s="16"/>
      <c r="C24" s="11"/>
      <c r="D24" s="12"/>
      <c r="E24" s="29"/>
      <c r="F24" s="11"/>
      <c r="G24" s="14"/>
      <c r="H24" s="14"/>
      <c r="I24" s="14"/>
      <c r="J24" s="14"/>
      <c r="K24" s="14" t="s">
        <v>141</v>
      </c>
      <c r="L24" s="15"/>
    </row>
    <row r="25" spans="1:12" ht="15.75" customHeight="1">
      <c r="A25" s="11"/>
      <c r="B25" s="16"/>
      <c r="C25" s="11"/>
      <c r="D25" s="12"/>
      <c r="E25" s="29"/>
      <c r="F25" s="11"/>
      <c r="G25" s="14"/>
      <c r="H25" s="14"/>
      <c r="I25" s="14"/>
      <c r="J25" s="14"/>
      <c r="K25" s="14" t="s">
        <v>141</v>
      </c>
      <c r="L25" s="15"/>
    </row>
    <row r="26" spans="1:12" ht="15.75" customHeight="1">
      <c r="A26" s="11"/>
      <c r="B26" s="16"/>
      <c r="C26" s="11"/>
      <c r="D26" s="12"/>
      <c r="E26" s="29"/>
      <c r="F26" s="11"/>
      <c r="G26" s="14"/>
      <c r="H26" s="14"/>
      <c r="I26" s="14"/>
      <c r="J26" s="14"/>
      <c r="K26" s="14"/>
      <c r="L26" s="15"/>
    </row>
    <row r="27" spans="1:12" ht="15.75" customHeight="1">
      <c r="A27" s="747" t="s">
        <v>231</v>
      </c>
      <c r="B27" s="748"/>
      <c r="C27" s="15"/>
      <c r="D27" s="12"/>
      <c r="E27" s="15"/>
      <c r="F27" s="15"/>
      <c r="G27" s="14"/>
      <c r="H27" s="14"/>
      <c r="I27" s="14"/>
      <c r="J27" s="14"/>
      <c r="K27" s="14" t="s">
        <v>141</v>
      </c>
      <c r="L27" s="15"/>
    </row>
    <row r="28" spans="1:12" ht="15.75" customHeight="1">
      <c r="A28" s="775" t="s">
        <v>232</v>
      </c>
      <c r="B28" s="775"/>
      <c r="C28" s="775"/>
      <c r="D28" s="775"/>
      <c r="H28" s="737" t="str">
        <f>'3-2-2交易性-债券'!H28</f>
        <v>评估人员：苗菁  </v>
      </c>
      <c r="I28" s="737"/>
      <c r="J28" s="737"/>
      <c r="K28" s="737"/>
      <c r="L28" s="737"/>
    </row>
    <row r="29" spans="1:9" ht="15.75" customHeight="1">
      <c r="A29" s="23" t="s">
        <v>233</v>
      </c>
      <c r="I29" s="3" t="str">
        <f>'3-流动汇总'!E20</f>
        <v>复核人员：阮荣</v>
      </c>
    </row>
  </sheetData>
  <sheetProtection/>
  <mergeCells count="7">
    <mergeCell ref="A27:B27"/>
    <mergeCell ref="A28:D28"/>
    <mergeCell ref="H28:L28"/>
    <mergeCell ref="A1:L1"/>
    <mergeCell ref="A2:L2"/>
    <mergeCell ref="K3:L3"/>
    <mergeCell ref="K4:L4"/>
  </mergeCells>
  <printOptions horizontalCentered="1"/>
  <pageMargins left="1" right="1" top="0.99" bottom="0.87" header="1.06" footer="0.51"/>
  <pageSetup fitToHeight="0" fitToWidth="1" horizontalDpi="300" verticalDpi="300" orientation="landscape" paperSize="9" scale="97"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J18"/>
  <sheetViews>
    <sheetView zoomScalePageLayoutView="0" workbookViewId="0" topLeftCell="A1">
      <selection activeCell="G12" sqref="G12"/>
    </sheetView>
  </sheetViews>
  <sheetFormatPr defaultColWidth="9.00390625" defaultRowHeight="15.75" customHeight="1"/>
  <cols>
    <col min="1" max="1" width="5.25390625" style="3" customWidth="1"/>
    <col min="2" max="2" width="27.50390625" style="3" customWidth="1"/>
    <col min="3" max="4" width="12.375" style="3" customWidth="1"/>
    <col min="5" max="5" width="9.75390625" style="3" customWidth="1"/>
    <col min="6" max="7" width="11.625" style="323" customWidth="1"/>
    <col min="8" max="9" width="11.125" style="323" customWidth="1"/>
    <col min="10" max="10" width="11.125" style="3" customWidth="1"/>
    <col min="11" max="16384" width="9.00390625" style="3" customWidth="1"/>
  </cols>
  <sheetData>
    <row r="1" spans="1:10" s="1" customFormat="1" ht="30" customHeight="1">
      <c r="A1" s="740" t="s">
        <v>246</v>
      </c>
      <c r="B1" s="741"/>
      <c r="C1" s="741"/>
      <c r="D1" s="741"/>
      <c r="E1" s="741"/>
      <c r="F1" s="741"/>
      <c r="G1" s="741"/>
      <c r="H1" s="741"/>
      <c r="I1" s="741"/>
      <c r="J1" s="741"/>
    </row>
    <row r="2" spans="1:10" ht="13.5" customHeight="1">
      <c r="A2" s="742" t="str">
        <f>'3-2-3交易性-基金'!A2</f>
        <v>评估基准日：2018年6月14日</v>
      </c>
      <c r="B2" s="743"/>
      <c r="C2" s="743"/>
      <c r="D2" s="743"/>
      <c r="E2" s="743"/>
      <c r="F2" s="743"/>
      <c r="G2" s="767"/>
      <c r="H2" s="767"/>
      <c r="I2" s="767"/>
      <c r="J2" s="767"/>
    </row>
    <row r="3" spans="1:10" ht="13.5" customHeight="1">
      <c r="A3" s="5"/>
      <c r="B3" s="5"/>
      <c r="C3" s="5"/>
      <c r="D3" s="5"/>
      <c r="E3" s="5"/>
      <c r="F3" s="5"/>
      <c r="G3" s="6"/>
      <c r="H3" s="6"/>
      <c r="I3" s="6"/>
      <c r="J3" s="7" t="s">
        <v>247</v>
      </c>
    </row>
    <row r="4" spans="1:10" ht="15.75" customHeight="1">
      <c r="A4" s="31" t="str">
        <f>'3-2-3交易性-基金'!A4</f>
        <v>被评估单位（或者产权持有单位）：威海万紫千红家具有限公司</v>
      </c>
      <c r="J4" s="8" t="s">
        <v>3</v>
      </c>
    </row>
    <row r="5" spans="1:10" s="2" customFormat="1" ht="15.75" customHeight="1">
      <c r="A5" s="9" t="s">
        <v>5</v>
      </c>
      <c r="B5" s="9" t="s">
        <v>248</v>
      </c>
      <c r="C5" s="9" t="s">
        <v>249</v>
      </c>
      <c r="D5" s="9" t="s">
        <v>250</v>
      </c>
      <c r="E5" s="9" t="s">
        <v>238</v>
      </c>
      <c r="F5" s="9" t="s">
        <v>90</v>
      </c>
      <c r="G5" s="337" t="s">
        <v>91</v>
      </c>
      <c r="H5" s="337" t="s">
        <v>92</v>
      </c>
      <c r="I5" s="337" t="s">
        <v>126</v>
      </c>
      <c r="J5" s="9" t="s">
        <v>8</v>
      </c>
    </row>
    <row r="6" spans="1:10" ht="15.75" customHeight="1">
      <c r="A6" s="11"/>
      <c r="B6" s="318"/>
      <c r="C6" s="12"/>
      <c r="D6" s="12"/>
      <c r="E6" s="15"/>
      <c r="F6" s="14"/>
      <c r="G6" s="14">
        <f>F6</f>
        <v>0</v>
      </c>
      <c r="H6" s="14"/>
      <c r="I6" s="14" t="s">
        <v>141</v>
      </c>
      <c r="J6" s="15"/>
    </row>
    <row r="7" spans="1:10" ht="15.75" customHeight="1">
      <c r="A7" s="11"/>
      <c r="B7" s="15"/>
      <c r="C7" s="12"/>
      <c r="D7" s="12"/>
      <c r="E7" s="15"/>
      <c r="F7" s="14"/>
      <c r="G7" s="14">
        <f>F7</f>
        <v>0</v>
      </c>
      <c r="H7" s="14"/>
      <c r="I7" s="14" t="s">
        <v>141</v>
      </c>
      <c r="J7" s="15"/>
    </row>
    <row r="8" spans="1:10" ht="15.75" customHeight="1">
      <c r="A8" s="11"/>
      <c r="B8" s="15"/>
      <c r="C8" s="12"/>
      <c r="D8" s="12"/>
      <c r="E8" s="15"/>
      <c r="F8" s="14"/>
      <c r="G8" s="14">
        <f>F8</f>
        <v>0</v>
      </c>
      <c r="H8" s="14"/>
      <c r="I8" s="14" t="s">
        <v>141</v>
      </c>
      <c r="J8" s="15"/>
    </row>
    <row r="9" spans="1:10" ht="15.75" customHeight="1">
      <c r="A9" s="11"/>
      <c r="B9" s="16"/>
      <c r="C9" s="12"/>
      <c r="D9" s="12"/>
      <c r="E9" s="15"/>
      <c r="F9" s="14"/>
      <c r="G9" s="14"/>
      <c r="H9" s="14"/>
      <c r="I9" s="14" t="s">
        <v>141</v>
      </c>
      <c r="J9" s="15"/>
    </row>
    <row r="10" spans="1:10" ht="15.75" customHeight="1">
      <c r="A10" s="11"/>
      <c r="B10" s="16"/>
      <c r="C10" s="12"/>
      <c r="D10" s="12"/>
      <c r="E10" s="15"/>
      <c r="F10" s="14"/>
      <c r="G10" s="14"/>
      <c r="H10" s="14"/>
      <c r="I10" s="14" t="s">
        <v>141</v>
      </c>
      <c r="J10" s="15"/>
    </row>
    <row r="11" spans="1:10" ht="15.75" customHeight="1">
      <c r="A11" s="11"/>
      <c r="B11" s="16"/>
      <c r="C11" s="12"/>
      <c r="D11" s="12"/>
      <c r="E11" s="15"/>
      <c r="F11" s="14"/>
      <c r="G11" s="14"/>
      <c r="H11" s="14"/>
      <c r="I11" s="14" t="s">
        <v>141</v>
      </c>
      <c r="J11" s="15"/>
    </row>
    <row r="12" spans="1:10" ht="15.75" customHeight="1">
      <c r="A12" s="11"/>
      <c r="B12" s="16"/>
      <c r="C12" s="12"/>
      <c r="D12" s="12"/>
      <c r="E12" s="15"/>
      <c r="F12" s="14"/>
      <c r="G12" s="14"/>
      <c r="H12" s="14"/>
      <c r="I12" s="14" t="s">
        <v>141</v>
      </c>
      <c r="J12" s="15"/>
    </row>
    <row r="13" spans="1:10" ht="15.75" customHeight="1">
      <c r="A13" s="11"/>
      <c r="B13" s="16"/>
      <c r="C13" s="12"/>
      <c r="D13" s="12"/>
      <c r="E13" s="15"/>
      <c r="F13" s="14"/>
      <c r="G13" s="14"/>
      <c r="H13" s="14"/>
      <c r="I13" s="14" t="s">
        <v>141</v>
      </c>
      <c r="J13" s="15"/>
    </row>
    <row r="14" spans="1:10" ht="15.75" customHeight="1">
      <c r="A14" s="747" t="s">
        <v>251</v>
      </c>
      <c r="B14" s="748"/>
      <c r="C14" s="11"/>
      <c r="D14" s="12"/>
      <c r="E14" s="11"/>
      <c r="F14" s="69">
        <f>SUM(F6:F13)</f>
        <v>0</v>
      </c>
      <c r="G14" s="14">
        <f>SUM(G6:G13)</f>
        <v>0</v>
      </c>
      <c r="H14" s="14"/>
      <c r="I14" s="14" t="s">
        <v>141</v>
      </c>
      <c r="J14" s="15"/>
    </row>
    <row r="15" spans="1:10" ht="15.75" customHeight="1">
      <c r="A15" s="747" t="s">
        <v>252</v>
      </c>
      <c r="B15" s="748"/>
      <c r="C15" s="11"/>
      <c r="D15" s="12"/>
      <c r="E15" s="11"/>
      <c r="F15" s="69"/>
      <c r="G15" s="14"/>
      <c r="H15" s="14"/>
      <c r="I15" s="14" t="s">
        <v>141</v>
      </c>
      <c r="J15" s="15"/>
    </row>
    <row r="16" spans="1:10" ht="15.75" customHeight="1">
      <c r="A16" s="777" t="s">
        <v>192</v>
      </c>
      <c r="B16" s="778"/>
      <c r="C16" s="15"/>
      <c r="D16" s="15"/>
      <c r="E16" s="15"/>
      <c r="F16" s="14">
        <f>SUM(F14)</f>
        <v>0</v>
      </c>
      <c r="G16" s="14">
        <f>SUM(G14)</f>
        <v>0</v>
      </c>
      <c r="H16" s="14"/>
      <c r="I16" s="14" t="s">
        <v>141</v>
      </c>
      <c r="J16" s="15"/>
    </row>
    <row r="17" spans="1:10" ht="15.75" customHeight="1">
      <c r="A17" s="779" t="s">
        <v>202</v>
      </c>
      <c r="B17" s="779"/>
      <c r="C17" s="779"/>
      <c r="D17" s="779"/>
      <c r="G17" s="749" t="str">
        <f>'3-2-3交易性-基金'!H28</f>
        <v>评估人员：苗菁  </v>
      </c>
      <c r="H17" s="749"/>
      <c r="I17" s="749"/>
      <c r="J17" s="749"/>
    </row>
    <row r="18" spans="1:10" ht="15.75" customHeight="1">
      <c r="A18" s="3" t="str">
        <f>'3-1-3其他货币资金'!A16</f>
        <v>填表日期：2018年8月10日</v>
      </c>
      <c r="G18" s="776" t="str">
        <f>'3-流动汇总'!E20</f>
        <v>复核人员：阮荣</v>
      </c>
      <c r="H18" s="776"/>
      <c r="I18" s="776"/>
      <c r="J18" s="776"/>
    </row>
  </sheetData>
  <sheetProtection/>
  <mergeCells count="8">
    <mergeCell ref="G18:J18"/>
    <mergeCell ref="A1:J1"/>
    <mergeCell ref="A2:J2"/>
    <mergeCell ref="A14:B14"/>
    <mergeCell ref="A15:B15"/>
    <mergeCell ref="A16:B16"/>
    <mergeCell ref="A17:D17"/>
    <mergeCell ref="G17:J17"/>
  </mergeCells>
  <printOptions horizontalCentered="1"/>
  <pageMargins left="0.98" right="0.98" top="0.87" bottom="0.87" header="1.06" footer="0.51"/>
  <pageSetup fitToHeight="0" fitToWidth="1" horizontalDpi="300" verticalDpi="300" orientation="landscape" paperSize="9" scale="94" r:id="rId1"/>
</worksheet>
</file>

<file path=xl/worksheets/sheet14.xml><?xml version="1.0" encoding="utf-8"?>
<worksheet xmlns="http://schemas.openxmlformats.org/spreadsheetml/2006/main" xmlns:r="http://schemas.openxmlformats.org/officeDocument/2006/relationships">
  <sheetPr>
    <pageSetUpPr fitToPage="1"/>
  </sheetPr>
  <dimension ref="A1:IV19"/>
  <sheetViews>
    <sheetView zoomScalePageLayoutView="0" workbookViewId="0" topLeftCell="A1">
      <selection activeCell="H12" sqref="H12"/>
    </sheetView>
  </sheetViews>
  <sheetFormatPr defaultColWidth="9.00390625" defaultRowHeight="15.75" customHeight="1"/>
  <cols>
    <col min="1" max="1" width="5.25390625" style="3" customWidth="1"/>
    <col min="2" max="2" width="28.75390625" style="2" customWidth="1"/>
    <col min="3" max="3" width="10.375" style="42" customWidth="1"/>
    <col min="4" max="4" width="10.25390625" style="418" customWidth="1"/>
    <col min="5" max="5" width="8.625" style="153" customWidth="1"/>
    <col min="6" max="6" width="12.625" style="42" customWidth="1"/>
    <col min="7" max="7" width="12.875" style="3" customWidth="1"/>
    <col min="8" max="8" width="10.875" style="3" customWidth="1"/>
    <col min="9" max="9" width="9.125" style="3" customWidth="1"/>
    <col min="10" max="10" width="10.00390625" style="2" customWidth="1"/>
    <col min="11" max="11" width="9.75390625" style="3" customWidth="1"/>
    <col min="12" max="12" width="8.625" style="3" customWidth="1"/>
    <col min="13" max="13" width="21.625" style="3" customWidth="1"/>
    <col min="14" max="14" width="5.00390625" style="3" customWidth="1"/>
    <col min="15" max="16384" width="9.00390625" style="3" customWidth="1"/>
  </cols>
  <sheetData>
    <row r="1" spans="1:11" s="1" customFormat="1" ht="30" customHeight="1">
      <c r="A1" s="740" t="s">
        <v>253</v>
      </c>
      <c r="B1" s="741"/>
      <c r="C1" s="781"/>
      <c r="D1" s="782"/>
      <c r="E1" s="781"/>
      <c r="F1" s="741"/>
      <c r="G1" s="741"/>
      <c r="H1" s="741"/>
      <c r="I1" s="741"/>
      <c r="J1" s="741"/>
      <c r="K1" s="3"/>
    </row>
    <row r="2" spans="1:10" ht="13.5" customHeight="1">
      <c r="A2" s="742" t="str">
        <f>'3-3应收票据'!A2</f>
        <v>评估基准日：2018年6月14日</v>
      </c>
      <c r="B2" s="743"/>
      <c r="C2" s="783"/>
      <c r="D2" s="784"/>
      <c r="E2" s="783"/>
      <c r="F2" s="767"/>
      <c r="G2" s="767"/>
      <c r="H2" s="767"/>
      <c r="I2" s="767"/>
      <c r="J2" s="767"/>
    </row>
    <row r="3" spans="1:10" ht="13.5" customHeight="1">
      <c r="A3" s="5"/>
      <c r="B3" s="5"/>
      <c r="C3" s="43"/>
      <c r="E3" s="43"/>
      <c r="F3" s="6"/>
      <c r="G3" s="6"/>
      <c r="H3" s="6"/>
      <c r="I3" s="6"/>
      <c r="J3" s="6" t="s">
        <v>254</v>
      </c>
    </row>
    <row r="4" spans="1:10" ht="15.75" customHeight="1">
      <c r="A4" s="31" t="str">
        <f>'3-3应收票据'!A4</f>
        <v>被评估单位（或者产权持有单位）：威海万紫千红家具有限公司</v>
      </c>
      <c r="F4" s="334"/>
      <c r="I4" s="785" t="s">
        <v>3</v>
      </c>
      <c r="J4" s="785"/>
    </row>
    <row r="5" spans="1:256" s="2" customFormat="1" ht="15.75" customHeight="1">
      <c r="A5" s="11" t="s">
        <v>5</v>
      </c>
      <c r="B5" s="49" t="s">
        <v>255</v>
      </c>
      <c r="C5" s="49" t="s">
        <v>256</v>
      </c>
      <c r="D5" s="419" t="s">
        <v>257</v>
      </c>
      <c r="E5" s="171" t="s">
        <v>258</v>
      </c>
      <c r="F5" s="420" t="s">
        <v>90</v>
      </c>
      <c r="G5" s="421" t="s">
        <v>91</v>
      </c>
      <c r="H5" s="134" t="s">
        <v>92</v>
      </c>
      <c r="I5" s="14" t="s">
        <v>126</v>
      </c>
      <c r="J5" s="11" t="s">
        <v>8</v>
      </c>
      <c r="K5" s="3"/>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2" customFormat="1" ht="15.75" customHeight="1">
      <c r="A6" s="49">
        <v>1</v>
      </c>
      <c r="B6" s="565"/>
      <c r="C6" s="46"/>
      <c r="D6" s="423"/>
      <c r="E6" s="424"/>
      <c r="F6" s="82"/>
      <c r="G6" s="70">
        <f aca="true" t="shared" si="0" ref="G6:G14">F6</f>
        <v>0</v>
      </c>
      <c r="H6" s="13"/>
      <c r="I6" s="14"/>
      <c r="J6" s="426"/>
      <c r="K6" s="3"/>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2" customFormat="1" ht="15.75" customHeight="1">
      <c r="A7" s="49">
        <v>2</v>
      </c>
      <c r="B7" s="565"/>
      <c r="C7" s="46"/>
      <c r="D7" s="423"/>
      <c r="E7" s="424"/>
      <c r="F7" s="82"/>
      <c r="G7" s="70">
        <f t="shared" si="0"/>
        <v>0</v>
      </c>
      <c r="H7" s="13"/>
      <c r="I7" s="14"/>
      <c r="J7" s="426"/>
      <c r="K7" s="3"/>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2" customFormat="1" ht="15.75" customHeight="1">
      <c r="A8" s="49">
        <v>3</v>
      </c>
      <c r="B8" s="565"/>
      <c r="C8" s="46"/>
      <c r="D8" s="423"/>
      <c r="E8" s="424"/>
      <c r="F8" s="82"/>
      <c r="G8" s="70">
        <f t="shared" si="0"/>
        <v>0</v>
      </c>
      <c r="H8" s="13"/>
      <c r="I8" s="14"/>
      <c r="J8" s="426"/>
      <c r="K8" s="3"/>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2" customFormat="1" ht="15.75" customHeight="1">
      <c r="A9" s="49">
        <v>4</v>
      </c>
      <c r="B9" s="565"/>
      <c r="C9" s="46"/>
      <c r="D9" s="423"/>
      <c r="E9" s="424"/>
      <c r="F9" s="82"/>
      <c r="G9" s="70">
        <f t="shared" si="0"/>
        <v>0</v>
      </c>
      <c r="H9" s="13"/>
      <c r="I9" s="14"/>
      <c r="J9" s="426"/>
      <c r="K9" s="3"/>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2" customFormat="1" ht="15.75" customHeight="1">
      <c r="A10" s="49">
        <v>5</v>
      </c>
      <c r="B10" s="565"/>
      <c r="C10" s="46"/>
      <c r="D10" s="423"/>
      <c r="E10" s="424"/>
      <c r="F10" s="82"/>
      <c r="G10" s="70">
        <f t="shared" si="0"/>
        <v>0</v>
      </c>
      <c r="H10" s="13"/>
      <c r="I10" s="14"/>
      <c r="J10" s="426"/>
      <c r="K10" s="3"/>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2" customFormat="1" ht="15.75" customHeight="1">
      <c r="A11" s="49">
        <v>6</v>
      </c>
      <c r="B11" s="565"/>
      <c r="C11" s="46"/>
      <c r="D11" s="423"/>
      <c r="E11" s="424"/>
      <c r="F11" s="82"/>
      <c r="G11" s="70">
        <f t="shared" si="0"/>
        <v>0</v>
      </c>
      <c r="H11" s="13"/>
      <c r="I11" s="14"/>
      <c r="J11" s="426"/>
      <c r="K11" s="3"/>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2" customFormat="1" ht="15.75" customHeight="1">
      <c r="A12" s="49">
        <v>7</v>
      </c>
      <c r="B12" s="565"/>
      <c r="C12" s="46"/>
      <c r="D12" s="423"/>
      <c r="E12" s="424"/>
      <c r="F12" s="82"/>
      <c r="G12" s="70">
        <f t="shared" si="0"/>
        <v>0</v>
      </c>
      <c r="H12" s="13"/>
      <c r="I12" s="14"/>
      <c r="J12" s="426"/>
      <c r="K12" s="3"/>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2" customFormat="1" ht="15.75" customHeight="1">
      <c r="A13" s="49"/>
      <c r="B13" s="422"/>
      <c r="C13" s="46"/>
      <c r="D13" s="423"/>
      <c r="E13" s="424"/>
      <c r="F13" s="82"/>
      <c r="G13" s="70">
        <f t="shared" si="0"/>
        <v>0</v>
      </c>
      <c r="H13" s="13"/>
      <c r="I13" s="14"/>
      <c r="J13" s="426"/>
      <c r="K13" s="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2" customFormat="1" ht="15.75" customHeight="1">
      <c r="A14" s="49"/>
      <c r="B14" s="422"/>
      <c r="C14" s="46"/>
      <c r="D14" s="423"/>
      <c r="E14" s="424"/>
      <c r="F14" s="82"/>
      <c r="G14" s="70">
        <f t="shared" si="0"/>
        <v>0</v>
      </c>
      <c r="H14" s="13"/>
      <c r="I14" s="14"/>
      <c r="J14" s="426"/>
      <c r="K14" s="3"/>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10" ht="15.75" customHeight="1">
      <c r="A15" s="747" t="s">
        <v>251</v>
      </c>
      <c r="B15" s="786"/>
      <c r="C15" s="49"/>
      <c r="D15" s="419"/>
      <c r="E15" s="49"/>
      <c r="F15" s="69">
        <f>SUM(F6:F14)</f>
        <v>0</v>
      </c>
      <c r="G15" s="69">
        <f>SUM(G6:G14)</f>
        <v>0</v>
      </c>
      <c r="H15" s="14"/>
      <c r="I15" s="14" t="s">
        <v>141</v>
      </c>
      <c r="J15" s="11"/>
    </row>
    <row r="16" spans="1:10" ht="15.75" customHeight="1">
      <c r="A16" s="747" t="s">
        <v>259</v>
      </c>
      <c r="B16" s="748"/>
      <c r="C16" s="46"/>
      <c r="D16" s="419"/>
      <c r="E16" s="49"/>
      <c r="F16" s="69"/>
      <c r="G16" s="14"/>
      <c r="H16" s="14"/>
      <c r="I16" s="14" t="s">
        <v>141</v>
      </c>
      <c r="J16" s="11"/>
    </row>
    <row r="17" spans="1:10" ht="15.75" customHeight="1">
      <c r="A17" s="747" t="s">
        <v>192</v>
      </c>
      <c r="B17" s="748"/>
      <c r="C17" s="46"/>
      <c r="D17" s="419"/>
      <c r="E17" s="49"/>
      <c r="F17" s="14">
        <f>F15-F16</f>
        <v>0</v>
      </c>
      <c r="G17" s="14">
        <f>G15-G16</f>
        <v>0</v>
      </c>
      <c r="H17" s="14"/>
      <c r="I17" s="14" t="s">
        <v>141</v>
      </c>
      <c r="J17" s="11"/>
    </row>
    <row r="18" spans="1:10" ht="15.75" customHeight="1">
      <c r="A18" s="425" t="str">
        <f>'3-1-2银行存款'!A12</f>
        <v>被评估单位（或者产权持有单位）填表人：</v>
      </c>
      <c r="B18" s="153"/>
      <c r="F18" s="749" t="str">
        <f>'3-3应收票据'!G17</f>
        <v>评估人员：苗菁  </v>
      </c>
      <c r="G18" s="749"/>
      <c r="H18" s="749"/>
      <c r="I18" s="749"/>
      <c r="J18" s="749"/>
    </row>
    <row r="19" spans="1:10" ht="15.75" customHeight="1">
      <c r="A19" s="19" t="str">
        <f>'3-1-2银行存款'!A13</f>
        <v>填表日期：2018年8月10日</v>
      </c>
      <c r="F19" s="780" t="str">
        <f>'3-1-2银行存款'!G13</f>
        <v>复核人员：阮荣</v>
      </c>
      <c r="G19" s="780"/>
      <c r="H19" s="780"/>
      <c r="I19" s="780"/>
      <c r="J19" s="780"/>
    </row>
  </sheetData>
  <sheetProtection/>
  <mergeCells count="8">
    <mergeCell ref="F18:J18"/>
    <mergeCell ref="F19:J19"/>
    <mergeCell ref="A1:J1"/>
    <mergeCell ref="A2:J2"/>
    <mergeCell ref="I4:J4"/>
    <mergeCell ref="A15:B15"/>
    <mergeCell ref="A16:B16"/>
    <mergeCell ref="A17:B17"/>
  </mergeCells>
  <printOptions horizontalCentered="1"/>
  <pageMargins left="0.31" right="0.35" top="0.87" bottom="0.28" header="1.06" footer="0.51"/>
  <pageSetup fitToHeight="0"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1:J25"/>
  <sheetViews>
    <sheetView zoomScalePageLayoutView="0" workbookViewId="0" topLeftCell="A1">
      <selection activeCell="B12" sqref="B12"/>
    </sheetView>
  </sheetViews>
  <sheetFormatPr defaultColWidth="9.00390625" defaultRowHeight="15.75" customHeight="1"/>
  <cols>
    <col min="1" max="1" width="6.375" style="3" customWidth="1"/>
    <col min="2" max="2" width="27.375" style="3" customWidth="1"/>
    <col min="3" max="3" width="10.50390625" style="42" customWidth="1"/>
    <col min="4" max="4" width="9.00390625" style="42" customWidth="1"/>
    <col min="5" max="5" width="9.125" style="153" customWidth="1"/>
    <col min="6" max="7" width="11.50390625" style="3" customWidth="1"/>
    <col min="8" max="10" width="10.125" style="3" customWidth="1"/>
    <col min="11" max="16384" width="9.00390625" style="3" customWidth="1"/>
  </cols>
  <sheetData>
    <row r="1" spans="1:10" s="1" customFormat="1" ht="30" customHeight="1">
      <c r="A1" s="790" t="s">
        <v>260</v>
      </c>
      <c r="B1" s="781"/>
      <c r="C1" s="781"/>
      <c r="D1" s="781"/>
      <c r="E1" s="781"/>
      <c r="F1" s="781"/>
      <c r="G1" s="781"/>
      <c r="H1" s="781"/>
      <c r="I1" s="781"/>
      <c r="J1" s="781"/>
    </row>
    <row r="2" spans="1:10" ht="13.5" customHeight="1">
      <c r="A2" s="791" t="str">
        <f>'3-4预付账款'!A2</f>
        <v>评估基准日：2018年6月14日</v>
      </c>
      <c r="B2" s="783"/>
      <c r="C2" s="783"/>
      <c r="D2" s="783"/>
      <c r="E2" s="783"/>
      <c r="F2" s="783"/>
      <c r="G2" s="792"/>
      <c r="H2" s="792"/>
      <c r="I2" s="792"/>
      <c r="J2" s="792"/>
    </row>
    <row r="3" spans="1:10" ht="13.5" customHeight="1">
      <c r="A3" s="43"/>
      <c r="B3" s="43"/>
      <c r="C3" s="43"/>
      <c r="D3" s="43"/>
      <c r="E3" s="43"/>
      <c r="F3" s="43"/>
      <c r="G3" s="173"/>
      <c r="H3" s="173"/>
      <c r="I3" s="173"/>
      <c r="J3" s="417" t="s">
        <v>261</v>
      </c>
    </row>
    <row r="4" spans="1:10" ht="15.75" customHeight="1">
      <c r="A4" s="224" t="str">
        <f>'3-4预付账款'!A4</f>
        <v>被评估单位（或者产权持有单位）：威海万紫千红家具有限公司</v>
      </c>
      <c r="B4" s="42"/>
      <c r="F4" s="42"/>
      <c r="G4" s="42"/>
      <c r="H4" s="42"/>
      <c r="I4" s="42"/>
      <c r="J4" s="185" t="s">
        <v>3</v>
      </c>
    </row>
    <row r="5" spans="1:10" s="2" customFormat="1" ht="15.75" customHeight="1">
      <c r="A5" s="45" t="s">
        <v>5</v>
      </c>
      <c r="B5" s="45" t="s">
        <v>255</v>
      </c>
      <c r="C5" s="45" t="s">
        <v>256</v>
      </c>
      <c r="D5" s="45" t="s">
        <v>257</v>
      </c>
      <c r="E5" s="46" t="s">
        <v>258</v>
      </c>
      <c r="F5" s="45" t="s">
        <v>90</v>
      </c>
      <c r="G5" s="46" t="s">
        <v>91</v>
      </c>
      <c r="H5" s="46" t="s">
        <v>92</v>
      </c>
      <c r="I5" s="46" t="s">
        <v>126</v>
      </c>
      <c r="J5" s="46" t="s">
        <v>8</v>
      </c>
    </row>
    <row r="6" spans="1:10" ht="15.75" customHeight="1">
      <c r="A6" s="49">
        <v>1</v>
      </c>
      <c r="B6" s="408"/>
      <c r="C6" s="562"/>
      <c r="D6" s="405"/>
      <c r="E6" s="406"/>
      <c r="F6" s="411"/>
      <c r="G6" s="407">
        <f>F6</f>
        <v>0</v>
      </c>
      <c r="H6" s="69"/>
      <c r="I6" s="69"/>
      <c r="J6" s="219"/>
    </row>
    <row r="7" spans="1:10" ht="15.75" customHeight="1">
      <c r="A7" s="49">
        <v>2</v>
      </c>
      <c r="B7" s="408"/>
      <c r="C7" s="562"/>
      <c r="D7" s="405"/>
      <c r="E7" s="410"/>
      <c r="F7" s="411"/>
      <c r="G7" s="407">
        <f aca="true" t="shared" si="0" ref="G7:G12">F7</f>
        <v>0</v>
      </c>
      <c r="H7" s="69"/>
      <c r="I7" s="69"/>
      <c r="J7" s="219"/>
    </row>
    <row r="8" spans="1:10" ht="15.75" customHeight="1">
      <c r="A8" s="49">
        <v>3</v>
      </c>
      <c r="B8" s="408"/>
      <c r="C8" s="562"/>
      <c r="D8" s="409"/>
      <c r="E8" s="412"/>
      <c r="F8" s="407"/>
      <c r="G8" s="407">
        <f t="shared" si="0"/>
        <v>0</v>
      </c>
      <c r="H8" s="69"/>
      <c r="I8" s="69"/>
      <c r="J8" s="219"/>
    </row>
    <row r="9" spans="1:10" ht="15.75" customHeight="1">
      <c r="A9" s="49">
        <v>4</v>
      </c>
      <c r="B9" s="408"/>
      <c r="C9" s="562"/>
      <c r="D9" s="50"/>
      <c r="E9" s="210"/>
      <c r="F9" s="69"/>
      <c r="G9" s="407">
        <f t="shared" si="0"/>
        <v>0</v>
      </c>
      <c r="H9" s="69"/>
      <c r="I9" s="69"/>
      <c r="J9" s="219"/>
    </row>
    <row r="10" spans="1:10" ht="15.75" customHeight="1">
      <c r="A10" s="49">
        <v>5</v>
      </c>
      <c r="B10" s="46"/>
      <c r="C10" s="562"/>
      <c r="D10" s="50"/>
      <c r="E10" s="413"/>
      <c r="F10" s="69"/>
      <c r="G10" s="407">
        <f t="shared" si="0"/>
        <v>0</v>
      </c>
      <c r="H10" s="69"/>
      <c r="I10" s="69"/>
      <c r="J10" s="219"/>
    </row>
    <row r="11" spans="1:10" ht="15.75" customHeight="1">
      <c r="A11" s="49">
        <v>6</v>
      </c>
      <c r="B11" s="46"/>
      <c r="C11" s="562"/>
      <c r="D11" s="53"/>
      <c r="E11" s="49"/>
      <c r="F11" s="407"/>
      <c r="G11" s="407">
        <f t="shared" si="0"/>
        <v>0</v>
      </c>
      <c r="H11" s="13"/>
      <c r="I11" s="14"/>
      <c r="J11" s="15"/>
    </row>
    <row r="12" spans="1:10" ht="15.75" customHeight="1">
      <c r="A12" s="49">
        <v>7</v>
      </c>
      <c r="B12" s="46"/>
      <c r="C12" s="562"/>
      <c r="D12" s="212"/>
      <c r="E12" s="415"/>
      <c r="F12" s="407"/>
      <c r="G12" s="407">
        <f t="shared" si="0"/>
        <v>0</v>
      </c>
      <c r="H12" s="13"/>
      <c r="I12" s="14"/>
      <c r="J12" s="15"/>
    </row>
    <row r="13" spans="1:10" ht="15.75" customHeight="1">
      <c r="A13" s="78"/>
      <c r="B13" s="46"/>
      <c r="C13" s="414"/>
      <c r="D13" s="212"/>
      <c r="E13" s="415"/>
      <c r="F13" s="563"/>
      <c r="G13" s="564"/>
      <c r="H13" s="13"/>
      <c r="I13" s="14"/>
      <c r="J13" s="15"/>
    </row>
    <row r="14" spans="1:10" ht="15.75" customHeight="1">
      <c r="A14" s="78"/>
      <c r="B14" s="46"/>
      <c r="C14" s="414"/>
      <c r="D14" s="212"/>
      <c r="E14" s="415"/>
      <c r="F14" s="563"/>
      <c r="G14" s="564"/>
      <c r="H14" s="13"/>
      <c r="I14" s="14"/>
      <c r="J14" s="15"/>
    </row>
    <row r="15" spans="1:10" ht="15.75" customHeight="1">
      <c r="A15" s="777" t="s">
        <v>251</v>
      </c>
      <c r="B15" s="777"/>
      <c r="C15" s="49"/>
      <c r="D15" s="212"/>
      <c r="E15" s="415"/>
      <c r="F15" s="294">
        <f>SUM(F6:F12)</f>
        <v>0</v>
      </c>
      <c r="G15" s="294">
        <f>SUM(G6:G12)</f>
        <v>0</v>
      </c>
      <c r="H15" s="14"/>
      <c r="I15" s="14" t="s">
        <v>141</v>
      </c>
      <c r="J15" s="15"/>
    </row>
    <row r="16" spans="1:10" ht="15.75" customHeight="1">
      <c r="A16" s="777" t="s">
        <v>259</v>
      </c>
      <c r="B16" s="777"/>
      <c r="C16" s="49"/>
      <c r="D16" s="53"/>
      <c r="E16" s="47"/>
      <c r="F16" s="294"/>
      <c r="G16" s="14"/>
      <c r="H16" s="14"/>
      <c r="I16" s="14" t="s">
        <v>141</v>
      </c>
      <c r="J16" s="15"/>
    </row>
    <row r="17" spans="1:10" ht="15.75" customHeight="1">
      <c r="A17" s="787" t="s">
        <v>222</v>
      </c>
      <c r="B17" s="788"/>
      <c r="C17" s="416"/>
      <c r="D17" s="416"/>
      <c r="E17" s="49"/>
      <c r="F17" s="14">
        <f>F15-F16</f>
        <v>0</v>
      </c>
      <c r="G17" s="14">
        <f>G15-G16</f>
        <v>0</v>
      </c>
      <c r="H17" s="14">
        <f>G17-F17</f>
        <v>0</v>
      </c>
      <c r="I17" s="14"/>
      <c r="J17" s="15"/>
    </row>
    <row r="18" spans="1:10" ht="15.75" customHeight="1">
      <c r="A18" s="19" t="str">
        <f>'3-1-2银行存款'!A12</f>
        <v>被评估单位（或者产权持有单位）填表人：</v>
      </c>
      <c r="E18" s="206"/>
      <c r="F18" s="27"/>
      <c r="G18" s="749" t="str">
        <f>'3-1-1现金'!F15</f>
        <v>评估人员：苗菁  </v>
      </c>
      <c r="H18" s="749"/>
      <c r="I18" s="749"/>
      <c r="J18" s="749"/>
    </row>
    <row r="19" spans="1:10" ht="15.75" customHeight="1">
      <c r="A19" s="19" t="str">
        <f>'3-1-2银行存款'!A13</f>
        <v>填表日期：2018年8月10日</v>
      </c>
      <c r="B19" s="27"/>
      <c r="C19" s="204"/>
      <c r="D19" s="204"/>
      <c r="E19" s="206"/>
      <c r="F19" s="27"/>
      <c r="G19" s="789" t="str">
        <f>'3-1-1现金'!F16</f>
        <v>复核人员：阮荣</v>
      </c>
      <c r="H19" s="789"/>
      <c r="I19" s="789"/>
      <c r="J19" s="789"/>
    </row>
    <row r="20" ht="15.75" customHeight="1">
      <c r="F20" s="103"/>
    </row>
    <row r="22" ht="15.75" customHeight="1">
      <c r="F22" s="103"/>
    </row>
    <row r="25" ht="15.75" customHeight="1">
      <c r="F25" s="55"/>
    </row>
  </sheetData>
  <sheetProtection/>
  <mergeCells count="7">
    <mergeCell ref="A17:B17"/>
    <mergeCell ref="G18:J18"/>
    <mergeCell ref="G19:J19"/>
    <mergeCell ref="A1:J1"/>
    <mergeCell ref="A2:J2"/>
    <mergeCell ref="A15:B15"/>
    <mergeCell ref="A16:B16"/>
  </mergeCells>
  <printOptions horizontalCentered="1"/>
  <pageMargins left="1" right="1" top="0.87" bottom="0.87" header="1.06" footer="0.51"/>
  <pageSetup fitToHeight="0" fitToWidth="1" horizontalDpi="300" verticalDpi="300" orientation="landscape" paperSize="9" r:id="rId1"/>
</worksheet>
</file>

<file path=xl/worksheets/sheet16.xml><?xml version="1.0" encoding="utf-8"?>
<worksheet xmlns="http://schemas.openxmlformats.org/spreadsheetml/2006/main" xmlns:r="http://schemas.openxmlformats.org/officeDocument/2006/relationships">
  <sheetPr>
    <pageSetUpPr fitToPage="1"/>
  </sheetPr>
  <dimension ref="A1:K21"/>
  <sheetViews>
    <sheetView zoomScalePageLayoutView="0" workbookViewId="0" topLeftCell="A1">
      <selection activeCell="M19" sqref="M19"/>
    </sheetView>
  </sheetViews>
  <sheetFormatPr defaultColWidth="9.00390625" defaultRowHeight="15.75" customHeight="1"/>
  <cols>
    <col min="1" max="1" width="5.00390625" style="3" customWidth="1"/>
    <col min="2" max="2" width="20.375" style="3" customWidth="1"/>
    <col min="3" max="3" width="9.00390625" style="3" customWidth="1"/>
    <col min="4" max="4" width="11.00390625" style="3" customWidth="1"/>
    <col min="5" max="5" width="12.875" style="3" customWidth="1"/>
    <col min="6" max="6" width="9.625" style="3" customWidth="1"/>
    <col min="7" max="8" width="12.625" style="3" customWidth="1"/>
    <col min="9" max="9" width="10.00390625" style="3" customWidth="1"/>
    <col min="10" max="10" width="10.375" style="3" customWidth="1"/>
    <col min="11" max="16384" width="9.00390625" style="3" customWidth="1"/>
  </cols>
  <sheetData>
    <row r="1" spans="1:11" s="1" customFormat="1" ht="30" customHeight="1">
      <c r="A1" s="740" t="s">
        <v>262</v>
      </c>
      <c r="B1" s="741"/>
      <c r="C1" s="741"/>
      <c r="D1" s="741"/>
      <c r="E1" s="741"/>
      <c r="F1" s="741"/>
      <c r="G1" s="741"/>
      <c r="H1" s="741"/>
      <c r="I1" s="741"/>
      <c r="J1" s="741"/>
      <c r="K1" s="741"/>
    </row>
    <row r="2" spans="1:11" ht="13.5" customHeight="1">
      <c r="A2" s="742" t="str">
        <f>'3-5应收账款'!A2</f>
        <v>评估基准日：2018年6月14日</v>
      </c>
      <c r="B2" s="743"/>
      <c r="C2" s="743"/>
      <c r="D2" s="743"/>
      <c r="E2" s="743"/>
      <c r="F2" s="743"/>
      <c r="G2" s="743"/>
      <c r="H2" s="767"/>
      <c r="I2" s="767"/>
      <c r="J2" s="767"/>
      <c r="K2" s="767"/>
    </row>
    <row r="3" spans="1:11" ht="13.5" customHeight="1">
      <c r="A3" s="5"/>
      <c r="B3" s="5"/>
      <c r="C3" s="5"/>
      <c r="D3" s="5"/>
      <c r="E3" s="5"/>
      <c r="F3" s="5"/>
      <c r="G3" s="5"/>
      <c r="H3" s="6"/>
      <c r="I3" s="6"/>
      <c r="J3" s="6"/>
      <c r="K3" s="7" t="s">
        <v>263</v>
      </c>
    </row>
    <row r="4" spans="1:11" ht="15.75" customHeight="1">
      <c r="A4" s="31" t="str">
        <f>'3-5应收账款'!A4</f>
        <v>被评估单位（或者产权持有单位）：威海万紫千红家具有限公司</v>
      </c>
      <c r="K4" s="8" t="s">
        <v>3</v>
      </c>
    </row>
    <row r="5" spans="1:11" s="2" customFormat="1" ht="15.75" customHeight="1">
      <c r="A5" s="9" t="s">
        <v>5</v>
      </c>
      <c r="B5" s="9" t="s">
        <v>255</v>
      </c>
      <c r="C5" s="9" t="s">
        <v>257</v>
      </c>
      <c r="D5" s="9" t="s">
        <v>264</v>
      </c>
      <c r="E5" s="9" t="s">
        <v>265</v>
      </c>
      <c r="F5" s="9" t="s">
        <v>266</v>
      </c>
      <c r="G5" s="9" t="s">
        <v>90</v>
      </c>
      <c r="H5" s="9" t="s">
        <v>91</v>
      </c>
      <c r="I5" s="9" t="s">
        <v>92</v>
      </c>
      <c r="J5" s="9" t="s">
        <v>126</v>
      </c>
      <c r="K5" s="9" t="s">
        <v>8</v>
      </c>
    </row>
    <row r="6" spans="1:11" ht="15.75" customHeight="1">
      <c r="A6" s="11"/>
      <c r="B6" s="16"/>
      <c r="C6" s="12"/>
      <c r="D6" s="14"/>
      <c r="E6" s="11"/>
      <c r="F6" s="11"/>
      <c r="G6"/>
      <c r="H6" s="14"/>
      <c r="I6" s="14"/>
      <c r="J6" s="14" t="s">
        <v>141</v>
      </c>
      <c r="K6" s="15"/>
    </row>
    <row r="7" spans="1:11" ht="15.75" customHeight="1">
      <c r="A7" s="11"/>
      <c r="B7" s="16"/>
      <c r="C7" s="12"/>
      <c r="D7" s="14"/>
      <c r="E7" s="11"/>
      <c r="F7" s="11"/>
      <c r="G7" s="14"/>
      <c r="H7" s="14"/>
      <c r="I7" s="14"/>
      <c r="J7" s="14" t="s">
        <v>141</v>
      </c>
      <c r="K7" s="15"/>
    </row>
    <row r="8" spans="1:11" ht="15.75" customHeight="1">
      <c r="A8" s="11"/>
      <c r="B8" s="16"/>
      <c r="C8" s="12"/>
      <c r="D8" s="14"/>
      <c r="E8" s="11"/>
      <c r="F8" s="11"/>
      <c r="G8" s="14"/>
      <c r="H8" s="14"/>
      <c r="I8" s="14"/>
      <c r="J8" s="14" t="s">
        <v>141</v>
      </c>
      <c r="K8" s="15"/>
    </row>
    <row r="9" spans="1:11" ht="15.75" customHeight="1">
      <c r="A9" s="11"/>
      <c r="B9" s="16"/>
      <c r="C9" s="12"/>
      <c r="D9" s="14"/>
      <c r="E9" s="11"/>
      <c r="F9" s="11"/>
      <c r="G9" s="14"/>
      <c r="H9" s="14"/>
      <c r="I9" s="14"/>
      <c r="J9" s="14" t="s">
        <v>141</v>
      </c>
      <c r="K9" s="15"/>
    </row>
    <row r="10" spans="1:11" ht="15.75" customHeight="1">
      <c r="A10" s="11"/>
      <c r="B10" s="16"/>
      <c r="C10" s="12"/>
      <c r="D10" s="14"/>
      <c r="E10" s="11"/>
      <c r="F10" s="11"/>
      <c r="G10" s="14"/>
      <c r="H10" s="14"/>
      <c r="I10" s="14"/>
      <c r="J10" s="14" t="s">
        <v>141</v>
      </c>
      <c r="K10" s="15"/>
    </row>
    <row r="11" spans="1:11" ht="15.75" customHeight="1">
      <c r="A11" s="11"/>
      <c r="B11" s="16"/>
      <c r="C11" s="12"/>
      <c r="D11" s="14"/>
      <c r="E11" s="11"/>
      <c r="F11" s="11"/>
      <c r="G11" s="14"/>
      <c r="H11" s="14"/>
      <c r="I11" s="14"/>
      <c r="J11" s="14" t="s">
        <v>141</v>
      </c>
      <c r="K11" s="15"/>
    </row>
    <row r="12" spans="1:11" ht="15.75" customHeight="1">
      <c r="A12" s="11"/>
      <c r="B12" s="16"/>
      <c r="C12" s="12"/>
      <c r="D12" s="14"/>
      <c r="E12" s="11"/>
      <c r="F12" s="11"/>
      <c r="G12" s="14"/>
      <c r="H12" s="14"/>
      <c r="I12" s="14"/>
      <c r="J12" s="14" t="s">
        <v>141</v>
      </c>
      <c r="K12" s="15"/>
    </row>
    <row r="13" spans="1:11" ht="15.75" customHeight="1">
      <c r="A13" s="159"/>
      <c r="B13" s="401"/>
      <c r="C13" s="402"/>
      <c r="D13" s="403"/>
      <c r="E13" s="11"/>
      <c r="F13" s="11"/>
      <c r="G13" s="14"/>
      <c r="H13" s="14"/>
      <c r="I13" s="14"/>
      <c r="J13" s="14" t="s">
        <v>141</v>
      </c>
      <c r="K13" s="15"/>
    </row>
    <row r="14" spans="1:11" ht="15.75" customHeight="1">
      <c r="A14" s="11"/>
      <c r="B14" s="16"/>
      <c r="C14" s="12"/>
      <c r="D14" s="14"/>
      <c r="E14" s="18"/>
      <c r="F14" s="11"/>
      <c r="G14" s="14"/>
      <c r="H14" s="14"/>
      <c r="I14" s="14"/>
      <c r="J14" s="14" t="s">
        <v>141</v>
      </c>
      <c r="K14" s="15"/>
    </row>
    <row r="15" spans="1:11" ht="15.75" customHeight="1">
      <c r="A15" s="11"/>
      <c r="B15" s="16"/>
      <c r="C15" s="12"/>
      <c r="D15" s="14"/>
      <c r="E15" s="18"/>
      <c r="F15" s="11"/>
      <c r="G15" s="14"/>
      <c r="H15" s="14"/>
      <c r="I15" s="14"/>
      <c r="J15" s="14" t="s">
        <v>141</v>
      </c>
      <c r="K15" s="15"/>
    </row>
    <row r="16" spans="1:11" ht="15.75" customHeight="1">
      <c r="A16" s="11"/>
      <c r="B16" s="16"/>
      <c r="C16" s="12"/>
      <c r="D16" s="14"/>
      <c r="E16" s="18"/>
      <c r="F16" s="11"/>
      <c r="G16" s="14"/>
      <c r="H16" s="14"/>
      <c r="I16" s="14"/>
      <c r="J16" s="14" t="s">
        <v>141</v>
      </c>
      <c r="K16" s="15"/>
    </row>
    <row r="17" spans="1:11" ht="15.75" customHeight="1">
      <c r="A17" s="11"/>
      <c r="B17" s="16"/>
      <c r="C17" s="12"/>
      <c r="D17" s="14"/>
      <c r="E17" s="18"/>
      <c r="F17" s="11"/>
      <c r="G17" s="14"/>
      <c r="H17" s="14"/>
      <c r="I17" s="14"/>
      <c r="J17" s="14" t="s">
        <v>141</v>
      </c>
      <c r="K17" s="15"/>
    </row>
    <row r="18" spans="1:11" ht="15.75" customHeight="1">
      <c r="A18" s="11"/>
      <c r="B18" s="16"/>
      <c r="C18" s="12"/>
      <c r="D18" s="14"/>
      <c r="E18" s="18"/>
      <c r="F18" s="11"/>
      <c r="G18" s="14"/>
      <c r="H18" s="14"/>
      <c r="I18" s="14"/>
      <c r="J18" s="14"/>
      <c r="K18" s="15"/>
    </row>
    <row r="19" spans="1:11" ht="15.75" customHeight="1">
      <c r="A19" s="15" t="s">
        <v>251</v>
      </c>
      <c r="B19" s="15"/>
      <c r="C19" s="15"/>
      <c r="D19" s="15"/>
      <c r="E19" s="59"/>
      <c r="F19" s="15"/>
      <c r="G19" s="14">
        <f>SUM(G7:G18)</f>
        <v>0</v>
      </c>
      <c r="H19" s="14"/>
      <c r="I19" s="14"/>
      <c r="J19" s="14" t="s">
        <v>141</v>
      </c>
      <c r="K19" s="15"/>
    </row>
    <row r="20" spans="1:11" ht="15.75" customHeight="1">
      <c r="A20" s="3" t="str">
        <f>'3-1-1现金'!A15</f>
        <v>被评估单位（或者产权持有单位）填表人：</v>
      </c>
      <c r="G20" s="749" t="str">
        <f>'3-5应收账款'!G18</f>
        <v>评估人员：苗菁  </v>
      </c>
      <c r="H20" s="749"/>
      <c r="I20" s="749"/>
      <c r="J20" s="749"/>
      <c r="K20" s="749"/>
    </row>
    <row r="21" spans="1:11" ht="15.75" customHeight="1">
      <c r="A21" s="3" t="str">
        <f>'3-1-1现金'!A16:B16</f>
        <v>填表日期：2018年8月10日</v>
      </c>
      <c r="G21" s="750" t="str">
        <f>'3-流动汇总'!E20</f>
        <v>复核人员：阮荣</v>
      </c>
      <c r="H21" s="750"/>
      <c r="I21" s="750"/>
      <c r="J21" s="750"/>
      <c r="K21" s="750"/>
    </row>
  </sheetData>
  <sheetProtection/>
  <mergeCells count="4">
    <mergeCell ref="A1:K1"/>
    <mergeCell ref="A2:K2"/>
    <mergeCell ref="G20:K20"/>
    <mergeCell ref="G21:K21"/>
  </mergeCells>
  <printOptions horizontalCentered="1"/>
  <pageMargins left="1" right="1" top="0.87" bottom="0.87" header="1.06" footer="0.51"/>
  <pageSetup fitToHeight="0" fitToWidth="1" horizontalDpi="300" verticalDpi="300" orientation="landscape" paperSize="9" scale="94" r:id="rId3"/>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A1">
      <selection activeCell="G31" sqref="G31"/>
    </sheetView>
  </sheetViews>
  <sheetFormatPr defaultColWidth="9.00390625" defaultRowHeight="15.75" customHeight="1"/>
  <cols>
    <col min="1" max="1" width="5.50390625" style="3" customWidth="1"/>
    <col min="2" max="2" width="16.375" style="3" customWidth="1"/>
    <col min="3" max="3" width="7.625" style="3" customWidth="1"/>
    <col min="4" max="4" width="20.625" style="3" customWidth="1"/>
    <col min="5" max="5" width="15.50390625" style="3" customWidth="1"/>
    <col min="6" max="6" width="15.625" style="3" customWidth="1"/>
    <col min="7" max="7" width="12.125" style="3" customWidth="1"/>
    <col min="8" max="8" width="11.25390625" style="3" customWidth="1"/>
    <col min="9" max="9" width="16.25390625" style="3" customWidth="1"/>
    <col min="10" max="16384" width="9.00390625" style="3" customWidth="1"/>
  </cols>
  <sheetData>
    <row r="1" spans="1:9" s="1" customFormat="1" ht="30" customHeight="1">
      <c r="A1" s="740" t="s">
        <v>267</v>
      </c>
      <c r="B1" s="741"/>
      <c r="C1" s="741"/>
      <c r="D1" s="741"/>
      <c r="E1" s="741"/>
      <c r="F1" s="741"/>
      <c r="G1" s="741"/>
      <c r="H1" s="741"/>
      <c r="I1" s="741"/>
    </row>
    <row r="2" spans="1:9" ht="13.5" customHeight="1">
      <c r="A2" s="742" t="str">
        <f>'3-6应收利息'!A2</f>
        <v>评估基准日：2018年6月14日</v>
      </c>
      <c r="B2" s="743"/>
      <c r="C2" s="743"/>
      <c r="D2" s="743"/>
      <c r="E2" s="743"/>
      <c r="F2" s="743"/>
      <c r="G2" s="743"/>
      <c r="H2" s="767"/>
      <c r="I2" s="767"/>
    </row>
    <row r="3" spans="1:9" ht="13.5" customHeight="1">
      <c r="A3" s="5"/>
      <c r="B3" s="5"/>
      <c r="C3" s="5"/>
      <c r="D3" s="5"/>
      <c r="E3" s="5"/>
      <c r="F3" s="5"/>
      <c r="G3" s="5"/>
      <c r="H3" s="6"/>
      <c r="I3" s="6" t="s">
        <v>268</v>
      </c>
    </row>
    <row r="4" spans="1:9" ht="15.75" customHeight="1">
      <c r="A4" s="31" t="str">
        <f>'3-6应收利息'!A4</f>
        <v>被评估单位（或者产权持有单位）：威海万紫千红家具有限公司</v>
      </c>
      <c r="I4" s="8" t="s">
        <v>3</v>
      </c>
    </row>
    <row r="5" spans="1:9" s="2" customFormat="1" ht="15.75" customHeight="1">
      <c r="A5" s="9" t="s">
        <v>5</v>
      </c>
      <c r="B5" s="9" t="s">
        <v>248</v>
      </c>
      <c r="C5" s="9" t="s">
        <v>257</v>
      </c>
      <c r="D5" s="9" t="s">
        <v>269</v>
      </c>
      <c r="E5" s="9" t="s">
        <v>90</v>
      </c>
      <c r="F5" s="9" t="s">
        <v>91</v>
      </c>
      <c r="G5" s="9" t="s">
        <v>92</v>
      </c>
      <c r="H5" s="9" t="s">
        <v>126</v>
      </c>
      <c r="I5" s="9" t="s">
        <v>8</v>
      </c>
    </row>
    <row r="6" spans="1:9" ht="15.75" customHeight="1">
      <c r="A6" s="11"/>
      <c r="B6" s="16"/>
      <c r="C6" s="12"/>
      <c r="D6" s="15"/>
      <c r="E6" s="14"/>
      <c r="F6" s="14"/>
      <c r="G6" s="14"/>
      <c r="H6" s="14" t="s">
        <v>141</v>
      </c>
      <c r="I6" s="15"/>
    </row>
    <row r="7" spans="1:9" ht="15.75" customHeight="1">
      <c r="A7" s="11"/>
      <c r="B7" s="16"/>
      <c r="C7" s="12"/>
      <c r="D7" s="15"/>
      <c r="E7" s="14"/>
      <c r="F7" s="14"/>
      <c r="G7" s="14"/>
      <c r="H7" s="14" t="s">
        <v>141</v>
      </c>
      <c r="I7" s="15"/>
    </row>
    <row r="8" spans="1:9" ht="15.75" customHeight="1">
      <c r="A8" s="11"/>
      <c r="B8" s="16"/>
      <c r="C8" s="12"/>
      <c r="D8" s="15"/>
      <c r="E8" s="14"/>
      <c r="F8" s="14"/>
      <c r="G8" s="14"/>
      <c r="H8" s="14" t="s">
        <v>141</v>
      </c>
      <c r="I8" s="15"/>
    </row>
    <row r="9" spans="1:9" ht="15.75" customHeight="1">
      <c r="A9" s="11"/>
      <c r="B9" s="16"/>
      <c r="C9" s="12"/>
      <c r="D9" s="15"/>
      <c r="E9" s="14"/>
      <c r="F9" s="14"/>
      <c r="G9" s="14"/>
      <c r="H9" s="14" t="s">
        <v>141</v>
      </c>
      <c r="I9" s="15"/>
    </row>
    <row r="10" spans="1:9" ht="15.75" customHeight="1">
      <c r="A10" s="11"/>
      <c r="B10" s="16"/>
      <c r="C10" s="12"/>
      <c r="D10" s="15"/>
      <c r="E10" s="14"/>
      <c r="F10" s="14"/>
      <c r="G10" s="14"/>
      <c r="H10" s="14" t="s">
        <v>141</v>
      </c>
      <c r="I10" s="15"/>
    </row>
    <row r="11" spans="1:9" ht="15.75" customHeight="1">
      <c r="A11" s="11"/>
      <c r="B11" s="16"/>
      <c r="C11" s="12"/>
      <c r="D11" s="15"/>
      <c r="E11" s="14"/>
      <c r="F11" s="14"/>
      <c r="G11" s="14"/>
      <c r="H11" s="14" t="s">
        <v>141</v>
      </c>
      <c r="I11" s="15"/>
    </row>
    <row r="12" spans="1:9" ht="15.75" customHeight="1">
      <c r="A12" s="11"/>
      <c r="B12" s="16"/>
      <c r="C12" s="12"/>
      <c r="D12" s="15"/>
      <c r="E12" s="14"/>
      <c r="F12" s="14"/>
      <c r="G12" s="14"/>
      <c r="H12" s="14" t="s">
        <v>141</v>
      </c>
      <c r="I12" s="15"/>
    </row>
    <row r="13" spans="1:9" ht="15.75" customHeight="1">
      <c r="A13" s="11"/>
      <c r="B13" s="16"/>
      <c r="C13" s="12"/>
      <c r="D13" s="15"/>
      <c r="E13" s="14"/>
      <c r="F13" s="14"/>
      <c r="G13" s="14"/>
      <c r="H13" s="14" t="s">
        <v>141</v>
      </c>
      <c r="I13" s="15"/>
    </row>
    <row r="14" spans="1:9" ht="15.75" customHeight="1">
      <c r="A14" s="11"/>
      <c r="B14" s="16"/>
      <c r="C14" s="12"/>
      <c r="D14" s="15"/>
      <c r="E14" s="14"/>
      <c r="F14" s="14"/>
      <c r="G14" s="14"/>
      <c r="H14" s="14" t="s">
        <v>141</v>
      </c>
      <c r="I14" s="15"/>
    </row>
    <row r="15" spans="1:9" ht="15.75" customHeight="1">
      <c r="A15" s="11"/>
      <c r="B15" s="16"/>
      <c r="C15" s="12"/>
      <c r="D15" s="15"/>
      <c r="E15" s="14"/>
      <c r="F15" s="14"/>
      <c r="G15" s="14"/>
      <c r="H15" s="14" t="s">
        <v>141</v>
      </c>
      <c r="I15" s="15"/>
    </row>
    <row r="16" spans="1:9" ht="15.75" customHeight="1">
      <c r="A16" s="11"/>
      <c r="B16" s="16"/>
      <c r="C16" s="12"/>
      <c r="D16" s="15"/>
      <c r="E16" s="14"/>
      <c r="F16" s="14"/>
      <c r="G16" s="14"/>
      <c r="H16" s="14" t="s">
        <v>141</v>
      </c>
      <c r="I16" s="15"/>
    </row>
    <row r="17" spans="1:9" ht="15.75" customHeight="1">
      <c r="A17" s="11"/>
      <c r="B17" s="16"/>
      <c r="C17" s="12"/>
      <c r="D17" s="15"/>
      <c r="E17" s="14"/>
      <c r="F17" s="14"/>
      <c r="G17" s="14"/>
      <c r="H17" s="14" t="s">
        <v>141</v>
      </c>
      <c r="I17" s="15"/>
    </row>
    <row r="18" spans="1:9" ht="15.75" customHeight="1">
      <c r="A18" s="11"/>
      <c r="B18" s="16"/>
      <c r="C18" s="12"/>
      <c r="D18" s="15"/>
      <c r="E18" s="14"/>
      <c r="F18" s="14"/>
      <c r="G18" s="14"/>
      <c r="H18" s="14"/>
      <c r="I18" s="15"/>
    </row>
    <row r="19" spans="1:9" ht="15.75" customHeight="1">
      <c r="A19" s="11"/>
      <c r="B19" s="16"/>
      <c r="C19" s="12"/>
      <c r="D19" s="15"/>
      <c r="E19" s="14"/>
      <c r="F19" s="14"/>
      <c r="G19" s="14"/>
      <c r="H19" s="14" t="s">
        <v>141</v>
      </c>
      <c r="I19" s="15"/>
    </row>
    <row r="20" spans="1:9" ht="15.75" customHeight="1">
      <c r="A20" s="11"/>
      <c r="B20" s="16"/>
      <c r="C20" s="12"/>
      <c r="D20" s="15"/>
      <c r="E20" s="14"/>
      <c r="F20" s="14"/>
      <c r="G20" s="14"/>
      <c r="H20" s="14" t="s">
        <v>141</v>
      </c>
      <c r="I20" s="15"/>
    </row>
    <row r="21" spans="1:9" ht="15.75" customHeight="1">
      <c r="A21" s="11"/>
      <c r="B21" s="16"/>
      <c r="C21" s="12"/>
      <c r="D21" s="15"/>
      <c r="E21" s="14"/>
      <c r="F21" s="14"/>
      <c r="G21" s="14"/>
      <c r="H21" s="14" t="s">
        <v>141</v>
      </c>
      <c r="I21" s="15"/>
    </row>
    <row r="22" spans="1:9" ht="15.75" customHeight="1">
      <c r="A22" s="11"/>
      <c r="B22" s="16"/>
      <c r="C22" s="12"/>
      <c r="D22" s="15"/>
      <c r="E22" s="14"/>
      <c r="F22" s="14"/>
      <c r="G22" s="14"/>
      <c r="H22" s="14" t="s">
        <v>141</v>
      </c>
      <c r="I22" s="15"/>
    </row>
    <row r="23" spans="1:9" ht="15.75" customHeight="1">
      <c r="A23" s="11"/>
      <c r="B23" s="16"/>
      <c r="C23" s="12"/>
      <c r="D23" s="15"/>
      <c r="E23" s="14"/>
      <c r="F23" s="14"/>
      <c r="G23" s="14"/>
      <c r="H23" s="14" t="s">
        <v>141</v>
      </c>
      <c r="I23" s="15"/>
    </row>
    <row r="24" spans="1:9" ht="15.75" customHeight="1">
      <c r="A24" s="11"/>
      <c r="B24" s="16"/>
      <c r="C24" s="12"/>
      <c r="D24" s="15"/>
      <c r="E24" s="14"/>
      <c r="F24" s="14"/>
      <c r="G24" s="14"/>
      <c r="H24" s="14" t="s">
        <v>141</v>
      </c>
      <c r="I24" s="15"/>
    </row>
    <row r="25" spans="1:9" ht="15.75" customHeight="1">
      <c r="A25" s="11"/>
      <c r="B25" s="16"/>
      <c r="C25" s="12"/>
      <c r="D25" s="15"/>
      <c r="E25" s="14"/>
      <c r="F25" s="14"/>
      <c r="G25" s="14"/>
      <c r="H25" s="14" t="s">
        <v>141</v>
      </c>
      <c r="I25" s="15"/>
    </row>
    <row r="26" spans="1:9" ht="15.75" customHeight="1">
      <c r="A26" s="11"/>
      <c r="B26" s="16"/>
      <c r="C26" s="12"/>
      <c r="D26" s="15"/>
      <c r="E26" s="14"/>
      <c r="F26" s="14"/>
      <c r="G26" s="14"/>
      <c r="H26" s="14" t="s">
        <v>141</v>
      </c>
      <c r="I26" s="15"/>
    </row>
    <row r="27" spans="1:9" ht="15.75" customHeight="1">
      <c r="A27" s="11"/>
      <c r="B27" s="16"/>
      <c r="C27" s="12"/>
      <c r="D27" s="15"/>
      <c r="E27" s="14"/>
      <c r="F27" s="14"/>
      <c r="G27" s="14"/>
      <c r="H27" s="14"/>
      <c r="I27" s="15"/>
    </row>
    <row r="28" spans="1:9" ht="15.75" customHeight="1">
      <c r="A28" s="747" t="s">
        <v>251</v>
      </c>
      <c r="B28" s="748"/>
      <c r="C28" s="12"/>
      <c r="D28" s="15"/>
      <c r="E28" s="14"/>
      <c r="F28" s="14"/>
      <c r="G28" s="14"/>
      <c r="H28" s="14" t="s">
        <v>141</v>
      </c>
      <c r="I28" s="15"/>
    </row>
    <row r="29" spans="1:9" ht="15.75" customHeight="1">
      <c r="A29" s="775" t="s">
        <v>232</v>
      </c>
      <c r="B29" s="775"/>
      <c r="C29" s="775"/>
      <c r="D29" s="775"/>
      <c r="F29" s="737" t="str">
        <f>'3-6应收利息'!G20</f>
        <v>评估人员：苗菁  </v>
      </c>
      <c r="G29" s="737"/>
      <c r="H29" s="737"/>
      <c r="I29" s="737"/>
    </row>
    <row r="30" spans="1:7" ht="15.75" customHeight="1">
      <c r="A30" s="23" t="s">
        <v>233</v>
      </c>
      <c r="G30" s="3" t="str">
        <f>'3-流动汇总'!E20</f>
        <v>复核人员：阮荣</v>
      </c>
    </row>
  </sheetData>
  <sheetProtection/>
  <mergeCells count="5">
    <mergeCell ref="A1:I1"/>
    <mergeCell ref="A2:I2"/>
    <mergeCell ref="A28:B28"/>
    <mergeCell ref="A29:D29"/>
    <mergeCell ref="F29:I29"/>
  </mergeCells>
  <printOptions horizontalCentered="1"/>
  <pageMargins left="1" right="1" top="0.87" bottom="0.87" header="1.06" footer="0.51"/>
  <pageSetup fitToHeight="0" fitToWidth="1" horizontalDpi="300" verticalDpi="300" orientation="landscape" paperSize="9" scale="96" r:id="rId3"/>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K22"/>
  <sheetViews>
    <sheetView zoomScalePageLayoutView="0" workbookViewId="0" topLeftCell="A4">
      <selection activeCell="J15" sqref="J15"/>
    </sheetView>
  </sheetViews>
  <sheetFormatPr defaultColWidth="9.00390625" defaultRowHeight="15.75" customHeight="1"/>
  <cols>
    <col min="1" max="1" width="5.25390625" style="3" customWidth="1"/>
    <col min="2" max="2" width="27.75390625" style="3" customWidth="1"/>
    <col min="3" max="5" width="9.50390625" style="42" customWidth="1"/>
    <col min="6" max="6" width="10.875" style="42" customWidth="1"/>
    <col min="7" max="7" width="11.125" style="3" customWidth="1"/>
    <col min="8" max="8" width="10.75390625" style="3" customWidth="1"/>
    <col min="9" max="9" width="9.375" style="3" customWidth="1"/>
    <col min="10" max="10" width="10.00390625" style="3" customWidth="1"/>
    <col min="11" max="16384" width="9.00390625" style="3" customWidth="1"/>
  </cols>
  <sheetData>
    <row r="1" spans="1:10" s="1" customFormat="1" ht="30" customHeight="1">
      <c r="A1" s="740" t="s">
        <v>270</v>
      </c>
      <c r="B1" s="741"/>
      <c r="C1" s="781"/>
      <c r="D1" s="781"/>
      <c r="E1" s="781"/>
      <c r="F1" s="741"/>
      <c r="G1" s="741"/>
      <c r="H1" s="741"/>
      <c r="I1" s="741"/>
      <c r="J1" s="741"/>
    </row>
    <row r="2" spans="1:10" ht="13.5" customHeight="1">
      <c r="A2" s="742" t="str">
        <f>'3-7应收股利'!A2</f>
        <v>评估基准日：2018年6月14日</v>
      </c>
      <c r="B2" s="743"/>
      <c r="C2" s="783"/>
      <c r="D2" s="783"/>
      <c r="E2" s="783"/>
      <c r="F2" s="767"/>
      <c r="G2" s="767"/>
      <c r="H2" s="767"/>
      <c r="I2" s="767"/>
      <c r="J2" s="767"/>
    </row>
    <row r="3" spans="1:11" ht="13.5" customHeight="1">
      <c r="A3" s="5"/>
      <c r="B3" s="5"/>
      <c r="C3" s="43"/>
      <c r="D3" s="43"/>
      <c r="E3" s="43"/>
      <c r="F3" s="6"/>
      <c r="G3" s="6"/>
      <c r="H3" s="6"/>
      <c r="I3" s="6"/>
      <c r="J3" s="7" t="s">
        <v>271</v>
      </c>
      <c r="K3" s="2"/>
    </row>
    <row r="4" spans="1:10" ht="15.75" customHeight="1">
      <c r="A4" s="31" t="str">
        <f>'3-7应收股利'!A4</f>
        <v>被评估单位（或者产权持有单位）：威海万紫千红家具有限公司</v>
      </c>
      <c r="F4" s="334"/>
      <c r="J4" s="8" t="s">
        <v>3</v>
      </c>
    </row>
    <row r="5" spans="1:10" s="2" customFormat="1" ht="41.25" customHeight="1">
      <c r="A5" s="9" t="s">
        <v>5</v>
      </c>
      <c r="B5" s="44" t="s">
        <v>272</v>
      </c>
      <c r="C5" s="46" t="s">
        <v>256</v>
      </c>
      <c r="D5" s="46" t="s">
        <v>257</v>
      </c>
      <c r="E5" s="45" t="s">
        <v>258</v>
      </c>
      <c r="F5" s="187" t="s">
        <v>90</v>
      </c>
      <c r="G5" s="44" t="s">
        <v>91</v>
      </c>
      <c r="H5" s="9" t="s">
        <v>92</v>
      </c>
      <c r="I5" s="9" t="s">
        <v>126</v>
      </c>
      <c r="J5" s="9" t="s">
        <v>8</v>
      </c>
    </row>
    <row r="6" spans="1:10" ht="15.75" customHeight="1">
      <c r="A6" s="17"/>
      <c r="B6" s="385"/>
      <c r="C6" s="566"/>
      <c r="D6" s="270"/>
      <c r="E6" s="270"/>
      <c r="F6" s="386"/>
      <c r="G6" s="386">
        <f>F6</f>
        <v>0</v>
      </c>
      <c r="H6" s="387"/>
      <c r="I6" s="394"/>
      <c r="J6" s="318"/>
    </row>
    <row r="7" spans="1:10" ht="15.75" customHeight="1">
      <c r="A7" s="17"/>
      <c r="B7" s="388"/>
      <c r="C7" s="67"/>
      <c r="D7" s="270"/>
      <c r="E7" s="270"/>
      <c r="F7" s="389"/>
      <c r="G7" s="389"/>
      <c r="H7" s="387"/>
      <c r="I7" s="394"/>
      <c r="J7" s="318"/>
    </row>
    <row r="8" spans="1:10" ht="15.75" customHeight="1">
      <c r="A8" s="17"/>
      <c r="B8" s="74"/>
      <c r="C8" s="67"/>
      <c r="D8" s="270"/>
      <c r="E8" s="270"/>
      <c r="F8" s="389"/>
      <c r="G8" s="389"/>
      <c r="H8" s="387"/>
      <c r="I8" s="394"/>
      <c r="J8" s="318"/>
    </row>
    <row r="9" spans="1:10" ht="15.75" customHeight="1">
      <c r="A9" s="17"/>
      <c r="B9" s="390"/>
      <c r="C9" s="67"/>
      <c r="D9" s="270"/>
      <c r="E9" s="270"/>
      <c r="F9" s="389"/>
      <c r="G9" s="389"/>
      <c r="H9" s="387"/>
      <c r="I9" s="394"/>
      <c r="J9" s="318"/>
    </row>
    <row r="10" spans="1:10" ht="15.75" customHeight="1">
      <c r="A10" s="9"/>
      <c r="B10" s="120"/>
      <c r="C10" s="46"/>
      <c r="D10" s="270"/>
      <c r="E10" s="270"/>
      <c r="F10" s="389"/>
      <c r="G10" s="389"/>
      <c r="H10" s="387"/>
      <c r="I10" s="394"/>
      <c r="J10" s="318"/>
    </row>
    <row r="11" spans="1:10" ht="15.75" customHeight="1">
      <c r="A11" s="9"/>
      <c r="B11" s="9"/>
      <c r="C11" s="46"/>
      <c r="D11" s="270"/>
      <c r="E11" s="391"/>
      <c r="F11" s="392"/>
      <c r="G11" s="392"/>
      <c r="H11" s="387"/>
      <c r="I11" s="394"/>
      <c r="J11" s="318"/>
    </row>
    <row r="12" spans="1:10" ht="15.75" customHeight="1">
      <c r="A12" s="9"/>
      <c r="B12" s="9"/>
      <c r="C12" s="46"/>
      <c r="D12" s="270"/>
      <c r="E12" s="391"/>
      <c r="F12" s="393"/>
      <c r="G12" s="393"/>
      <c r="H12" s="394"/>
      <c r="I12" s="394"/>
      <c r="J12" s="318"/>
    </row>
    <row r="13" spans="1:10" ht="15.75" customHeight="1">
      <c r="A13" s="9"/>
      <c r="B13" s="9"/>
      <c r="C13" s="46"/>
      <c r="D13" s="270"/>
      <c r="E13" s="391"/>
      <c r="F13" s="393"/>
      <c r="G13" s="393"/>
      <c r="H13" s="394"/>
      <c r="I13" s="394"/>
      <c r="J13" s="318"/>
    </row>
    <row r="14" spans="1:10" ht="15.75" customHeight="1">
      <c r="A14" s="9"/>
      <c r="B14" s="80"/>
      <c r="C14" s="46"/>
      <c r="D14" s="395"/>
      <c r="E14" s="268"/>
      <c r="F14" s="396"/>
      <c r="G14" s="394"/>
      <c r="H14" s="394"/>
      <c r="I14" s="394"/>
      <c r="J14" s="318"/>
    </row>
    <row r="15" spans="1:10" ht="15.75" customHeight="1">
      <c r="A15" s="747" t="s">
        <v>273</v>
      </c>
      <c r="B15" s="748"/>
      <c r="C15" s="46"/>
      <c r="D15" s="395"/>
      <c r="E15" s="268"/>
      <c r="F15" s="393">
        <f>SUM(F6:F14)</f>
        <v>0</v>
      </c>
      <c r="G15" s="389">
        <f>SUM(G6:G14)</f>
        <v>0</v>
      </c>
      <c r="H15" s="397"/>
      <c r="I15" s="397"/>
      <c r="J15" s="397"/>
    </row>
    <row r="16" spans="1:10" ht="15.75" customHeight="1">
      <c r="A16" s="747" t="s">
        <v>274</v>
      </c>
      <c r="B16" s="748"/>
      <c r="C16" s="46"/>
      <c r="D16" s="395"/>
      <c r="E16" s="268"/>
      <c r="F16" s="393"/>
      <c r="G16" s="389"/>
      <c r="H16" s="394"/>
      <c r="I16" s="394"/>
      <c r="J16" s="318"/>
    </row>
    <row r="17" spans="1:10" ht="15.75" customHeight="1">
      <c r="A17" s="747" t="s">
        <v>192</v>
      </c>
      <c r="B17" s="748"/>
      <c r="C17" s="83"/>
      <c r="D17" s="395"/>
      <c r="E17" s="268"/>
      <c r="F17" s="393">
        <f>F15-F16</f>
        <v>0</v>
      </c>
      <c r="G17" s="389">
        <f>SUM(G15:G16)</f>
        <v>0</v>
      </c>
      <c r="H17" s="389">
        <f>G17-F17</f>
        <v>0</v>
      </c>
      <c r="I17" s="389" t="e">
        <f>H17/F17*100</f>
        <v>#DIV/0!</v>
      </c>
      <c r="J17" s="394"/>
    </row>
    <row r="18" spans="1:10" ht="15.75" customHeight="1">
      <c r="A18" s="23" t="str">
        <f>'3-1-2银行存款'!A12</f>
        <v>被评估单位（或者产权持有单位）填表人：</v>
      </c>
      <c r="B18" s="358"/>
      <c r="C18" s="216"/>
      <c r="D18" s="216"/>
      <c r="E18" s="216"/>
      <c r="F18" s="216"/>
      <c r="G18" s="749" t="str">
        <f>'3-6应收利息'!G20</f>
        <v>评估人员：苗菁  </v>
      </c>
      <c r="H18" s="749"/>
      <c r="I18" s="749"/>
      <c r="J18" s="749"/>
    </row>
    <row r="19" spans="1:10" ht="15.75" customHeight="1">
      <c r="A19" s="398" t="str">
        <f>'3-1-2银行存款'!A13</f>
        <v>填表日期：2018年8月10日</v>
      </c>
      <c r="B19" s="216"/>
      <c r="C19" s="216"/>
      <c r="D19" s="399"/>
      <c r="E19" s="216"/>
      <c r="F19" s="216"/>
      <c r="G19" s="793" t="str">
        <f>'3-1-2银行存款'!G13</f>
        <v>复核人员：阮荣</v>
      </c>
      <c r="H19" s="793"/>
      <c r="I19" s="793"/>
      <c r="J19" s="793"/>
    </row>
    <row r="20" spans="1:6" ht="15.75" customHeight="1">
      <c r="A20" s="42"/>
      <c r="B20" s="42"/>
      <c r="F20" s="400"/>
    </row>
    <row r="21" ht="15.75" customHeight="1">
      <c r="B21" s="8"/>
    </row>
    <row r="22" ht="15.75" customHeight="1">
      <c r="G22" s="55"/>
    </row>
  </sheetData>
  <sheetProtection/>
  <mergeCells count="7">
    <mergeCell ref="A17:B17"/>
    <mergeCell ref="G18:J18"/>
    <mergeCell ref="G19:J19"/>
    <mergeCell ref="A1:J1"/>
    <mergeCell ref="A2:J2"/>
    <mergeCell ref="A15:B15"/>
    <mergeCell ref="A16:B16"/>
  </mergeCells>
  <printOptions horizontalCentered="1"/>
  <pageMargins left="1" right="1" top="0.87" bottom="0.87" header="1.06" footer="0.51"/>
  <pageSetup fitToHeight="0" fitToWidth="1" horizontalDpi="300" verticalDpi="300" orientation="landscape" paperSize="9" r:id="rId1"/>
</worksheet>
</file>

<file path=xl/worksheets/sheet19.xml><?xml version="1.0" encoding="utf-8"?>
<worksheet xmlns="http://schemas.openxmlformats.org/spreadsheetml/2006/main" xmlns:r="http://schemas.openxmlformats.org/officeDocument/2006/relationships">
  <sheetPr>
    <tabColor rgb="FF00B050"/>
    <pageSetUpPr fitToPage="1"/>
  </sheetPr>
  <dimension ref="A1:F22"/>
  <sheetViews>
    <sheetView zoomScalePageLayoutView="0" workbookViewId="0" topLeftCell="A1">
      <selection activeCell="C19" sqref="C19"/>
    </sheetView>
  </sheetViews>
  <sheetFormatPr defaultColWidth="9.00390625" defaultRowHeight="15.75" customHeight="1"/>
  <cols>
    <col min="1" max="1" width="6.875" style="3" customWidth="1"/>
    <col min="2" max="2" width="26.875" style="3" customWidth="1"/>
    <col min="3" max="6" width="17.875" style="3" customWidth="1"/>
    <col min="7" max="16384" width="9.00390625" style="3" customWidth="1"/>
  </cols>
  <sheetData>
    <row r="1" spans="1:6" s="1" customFormat="1" ht="30" customHeight="1">
      <c r="A1" s="740" t="s">
        <v>275</v>
      </c>
      <c r="B1" s="741"/>
      <c r="C1" s="741"/>
      <c r="D1" s="741"/>
      <c r="E1" s="741"/>
      <c r="F1" s="741"/>
    </row>
    <row r="2" spans="1:6" ht="13.5" customHeight="1">
      <c r="A2" s="742" t="str">
        <f>'3-8其他应收款'!A2</f>
        <v>评估基准日：2018年6月14日</v>
      </c>
      <c r="B2" s="743"/>
      <c r="C2" s="743"/>
      <c r="D2" s="743"/>
      <c r="E2" s="743"/>
      <c r="F2" s="743"/>
    </row>
    <row r="3" spans="1:6" ht="13.5" customHeight="1">
      <c r="A3" s="5"/>
      <c r="B3" s="5"/>
      <c r="C3" s="5"/>
      <c r="D3" s="5"/>
      <c r="E3" s="5"/>
      <c r="F3" s="37" t="s">
        <v>276</v>
      </c>
    </row>
    <row r="4" spans="1:6" ht="15.75" customHeight="1">
      <c r="A4" s="124" t="str">
        <f>'3-8其他应收款'!A4</f>
        <v>被评估单位（或者产权持有单位）：威海万紫千红家具有限公司</v>
      </c>
      <c r="B4" s="124"/>
      <c r="F4" s="38" t="s">
        <v>3</v>
      </c>
    </row>
    <row r="5" spans="1:6" s="36" customFormat="1" ht="15.75" customHeight="1">
      <c r="A5" s="39" t="s">
        <v>169</v>
      </c>
      <c r="B5" s="39" t="s">
        <v>125</v>
      </c>
      <c r="C5" s="39" t="s">
        <v>90</v>
      </c>
      <c r="D5" s="39" t="s">
        <v>91</v>
      </c>
      <c r="E5" s="113" t="s">
        <v>92</v>
      </c>
      <c r="F5" s="39" t="s">
        <v>126</v>
      </c>
    </row>
    <row r="6" spans="1:6" ht="15.75" customHeight="1">
      <c r="A6" s="39" t="s">
        <v>277</v>
      </c>
      <c r="B6" s="383" t="s">
        <v>278</v>
      </c>
      <c r="C6" s="13"/>
      <c r="D6" s="14"/>
      <c r="E6" s="14"/>
      <c r="F6" s="63" t="s">
        <v>141</v>
      </c>
    </row>
    <row r="7" spans="1:6" ht="15.75" customHeight="1">
      <c r="A7" s="39" t="s">
        <v>279</v>
      </c>
      <c r="B7" s="384" t="s">
        <v>280</v>
      </c>
      <c r="C7" s="13"/>
      <c r="D7" s="13">
        <f>'3-9-2原材料'!J224</f>
        <v>2294598.52</v>
      </c>
      <c r="E7" s="13">
        <f>D7</f>
        <v>2294598.52</v>
      </c>
      <c r="F7" s="63" t="s">
        <v>141</v>
      </c>
    </row>
    <row r="8" spans="1:6" ht="15.75" customHeight="1">
      <c r="A8" s="39" t="s">
        <v>281</v>
      </c>
      <c r="B8" s="384" t="s">
        <v>282</v>
      </c>
      <c r="C8" s="13"/>
      <c r="D8" s="14"/>
      <c r="E8" s="14"/>
      <c r="F8" s="63" t="s">
        <v>141</v>
      </c>
    </row>
    <row r="9" spans="1:6" ht="15.75" customHeight="1">
      <c r="A9" s="39" t="s">
        <v>283</v>
      </c>
      <c r="B9" s="384" t="s">
        <v>284</v>
      </c>
      <c r="C9" s="13"/>
      <c r="D9" s="14"/>
      <c r="E9" s="14"/>
      <c r="F9" s="63" t="s">
        <v>141</v>
      </c>
    </row>
    <row r="10" spans="1:6" ht="15.75" customHeight="1">
      <c r="A10" s="39" t="s">
        <v>285</v>
      </c>
      <c r="B10" s="384" t="s">
        <v>286</v>
      </c>
      <c r="C10" s="13"/>
      <c r="D10" s="14">
        <f>'3-9-5产成品（库存商品）'!H362:H362</f>
        <v>6732910</v>
      </c>
      <c r="E10" s="14">
        <f>D10</f>
        <v>6732910</v>
      </c>
      <c r="F10" s="63" t="s">
        <v>141</v>
      </c>
    </row>
    <row r="11" spans="1:6" ht="15.75" customHeight="1">
      <c r="A11" s="39" t="s">
        <v>287</v>
      </c>
      <c r="B11" s="384" t="s">
        <v>288</v>
      </c>
      <c r="C11" s="13"/>
      <c r="D11" s="14">
        <f>'3-9-6在产品（自制半成品）'!G43</f>
        <v>6216.2</v>
      </c>
      <c r="E11" s="14">
        <f>D11</f>
        <v>6216.2</v>
      </c>
      <c r="F11" s="63" t="s">
        <v>141</v>
      </c>
    </row>
    <row r="12" spans="1:6" ht="15.75" customHeight="1">
      <c r="A12" s="39" t="s">
        <v>289</v>
      </c>
      <c r="B12" s="384" t="s">
        <v>290</v>
      </c>
      <c r="C12" s="13"/>
      <c r="D12" s="14"/>
      <c r="E12" s="14"/>
      <c r="F12" s="63" t="s">
        <v>141</v>
      </c>
    </row>
    <row r="13" spans="1:6" ht="15.75" customHeight="1">
      <c r="A13" s="39" t="s">
        <v>291</v>
      </c>
      <c r="B13" s="384" t="s">
        <v>292</v>
      </c>
      <c r="C13" s="13"/>
      <c r="D13" s="14"/>
      <c r="E13" s="14"/>
      <c r="F13" s="63" t="s">
        <v>141</v>
      </c>
    </row>
    <row r="14" spans="1:6" s="42" customFormat="1" ht="15.75" customHeight="1">
      <c r="A14" s="268" t="s">
        <v>293</v>
      </c>
      <c r="B14" s="383" t="s">
        <v>294</v>
      </c>
      <c r="C14" s="70"/>
      <c r="D14" s="70"/>
      <c r="E14" s="69"/>
      <c r="F14" s="294"/>
    </row>
    <row r="15" spans="1:6" ht="15.75" customHeight="1">
      <c r="A15" s="39"/>
      <c r="B15" s="59"/>
      <c r="C15" s="13"/>
      <c r="D15" s="14"/>
      <c r="E15" s="14"/>
      <c r="F15" s="63"/>
    </row>
    <row r="16" spans="1:6" ht="15.75" customHeight="1">
      <c r="A16" s="11"/>
      <c r="B16" s="59"/>
      <c r="C16" s="13"/>
      <c r="D16" s="14"/>
      <c r="E16" s="14"/>
      <c r="F16" s="63"/>
    </row>
    <row r="17" spans="1:6" ht="15.75" customHeight="1">
      <c r="A17" s="11"/>
      <c r="B17" s="59"/>
      <c r="C17" s="13"/>
      <c r="D17" s="14"/>
      <c r="E17" s="14"/>
      <c r="F17" s="63"/>
    </row>
    <row r="18" spans="1:6" ht="15.75" customHeight="1">
      <c r="A18" s="747" t="s">
        <v>222</v>
      </c>
      <c r="B18" s="748"/>
      <c r="C18" s="13"/>
      <c r="D18" s="13">
        <f>SUM(D6:D17)</f>
        <v>9033724.72</v>
      </c>
      <c r="E18" s="13">
        <f>SUM(E6:E17)</f>
        <v>9033724.72</v>
      </c>
      <c r="F18" s="294"/>
    </row>
    <row r="19" spans="1:6" ht="15.75" customHeight="1">
      <c r="A19" s="747" t="s">
        <v>295</v>
      </c>
      <c r="B19" s="748"/>
      <c r="C19" s="15"/>
      <c r="D19" s="349"/>
      <c r="E19" s="69"/>
      <c r="F19" s="349"/>
    </row>
    <row r="20" spans="1:6" ht="15.75" customHeight="1">
      <c r="A20" s="747" t="s">
        <v>222</v>
      </c>
      <c r="B20" s="748"/>
      <c r="C20" s="13"/>
      <c r="D20" s="13">
        <f>SUM(D18:D19)</f>
        <v>9033724.72</v>
      </c>
      <c r="E20" s="13">
        <f>SUM(E18:E19)</f>
        <v>9033724.72</v>
      </c>
      <c r="F20" s="13"/>
    </row>
    <row r="21" spans="1:6" ht="15.75" customHeight="1">
      <c r="A21" s="19"/>
      <c r="D21" s="749" t="str">
        <f>'3-8其他应收款'!G18</f>
        <v>评估人员：苗菁  </v>
      </c>
      <c r="E21" s="749"/>
      <c r="F21" s="749"/>
    </row>
    <row r="22" spans="1:6" ht="15.75" customHeight="1">
      <c r="A22" s="19"/>
      <c r="D22" s="750" t="str">
        <f>'3-流动汇总'!E20</f>
        <v>复核人员：阮荣</v>
      </c>
      <c r="E22" s="750"/>
      <c r="F22" s="750"/>
    </row>
  </sheetData>
  <sheetProtection/>
  <mergeCells count="7">
    <mergeCell ref="A20:B20"/>
    <mergeCell ref="D21:F21"/>
    <mergeCell ref="D22:F22"/>
    <mergeCell ref="A1:F1"/>
    <mergeCell ref="A2:F2"/>
    <mergeCell ref="A18:B18"/>
    <mergeCell ref="A19:B19"/>
  </mergeCells>
  <printOptions horizontalCentered="1"/>
  <pageMargins left="0.35" right="0.35" top="0.87" bottom="0.79" header="1.06" footer="0.51"/>
  <pageSetup fitToHeight="0" fitToWidth="1"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J31"/>
  <sheetViews>
    <sheetView zoomScalePageLayoutView="0" workbookViewId="0" topLeftCell="A1">
      <selection activeCell="C19" sqref="C19"/>
    </sheetView>
  </sheetViews>
  <sheetFormatPr defaultColWidth="9.00390625" defaultRowHeight="15.75" customHeight="1"/>
  <cols>
    <col min="1" max="1" width="5.375" style="3" customWidth="1"/>
    <col min="2" max="2" width="26.625" style="3" customWidth="1"/>
    <col min="3" max="3" width="22.375" style="3" customWidth="1"/>
    <col min="4" max="4" width="21.75390625" style="3" customWidth="1"/>
    <col min="5" max="5" width="19.125" style="3" customWidth="1"/>
    <col min="6" max="6" width="17.25390625" style="3" customWidth="1"/>
    <col min="7" max="16384" width="9.00390625" style="3" customWidth="1"/>
  </cols>
  <sheetData>
    <row r="1" spans="1:6" ht="25.5" customHeight="1">
      <c r="A1" s="733" t="s">
        <v>86</v>
      </c>
      <c r="B1" s="733"/>
      <c r="C1" s="734"/>
      <c r="D1" s="734"/>
      <c r="E1" s="734"/>
      <c r="F1" s="734"/>
    </row>
    <row r="2" spans="1:6" s="491" customFormat="1" ht="15.75" customHeight="1">
      <c r="A2" s="735" t="s">
        <v>799</v>
      </c>
      <c r="B2" s="736"/>
      <c r="C2" s="736"/>
      <c r="D2" s="736"/>
      <c r="E2" s="736"/>
      <c r="F2" s="736"/>
    </row>
    <row r="3" spans="1:6" s="491" customFormat="1" ht="14.25" customHeight="1">
      <c r="A3" s="497"/>
      <c r="B3" s="497"/>
      <c r="C3" s="497"/>
      <c r="D3" s="497"/>
      <c r="E3" s="497"/>
      <c r="F3" s="498" t="s">
        <v>87</v>
      </c>
    </row>
    <row r="4" spans="1:6" s="491" customFormat="1" ht="14.25" customHeight="1">
      <c r="A4" s="499" t="s">
        <v>802</v>
      </c>
      <c r="B4" s="499"/>
      <c r="F4" s="500" t="s">
        <v>88</v>
      </c>
    </row>
    <row r="5" spans="1:6" s="492" customFormat="1" ht="14.25" customHeight="1">
      <c r="A5" s="738" t="s">
        <v>89</v>
      </c>
      <c r="B5" s="738"/>
      <c r="C5" s="501" t="s">
        <v>90</v>
      </c>
      <c r="D5" s="501" t="s">
        <v>91</v>
      </c>
      <c r="E5" s="501" t="s">
        <v>92</v>
      </c>
      <c r="F5" s="501" t="s">
        <v>93</v>
      </c>
    </row>
    <row r="6" spans="1:6" s="492" customFormat="1" ht="15" customHeight="1">
      <c r="A6" s="739"/>
      <c r="B6" s="739"/>
      <c r="C6" s="502" t="s">
        <v>94</v>
      </c>
      <c r="D6" s="502" t="s">
        <v>95</v>
      </c>
      <c r="E6" s="503" t="s">
        <v>96</v>
      </c>
      <c r="F6" s="503" t="s">
        <v>97</v>
      </c>
    </row>
    <row r="7" spans="1:6" s="491" customFormat="1" ht="15.75" customHeight="1">
      <c r="A7" s="504">
        <v>1</v>
      </c>
      <c r="B7" s="505" t="s">
        <v>98</v>
      </c>
      <c r="C7" s="506"/>
      <c r="D7" s="506">
        <f>'2-分类汇总'!D6/10000</f>
        <v>903.37</v>
      </c>
      <c r="E7" s="506">
        <f>D7-C7</f>
        <v>903.37</v>
      </c>
      <c r="F7" s="662" t="e">
        <f>E7/C7*100</f>
        <v>#DIV/0!</v>
      </c>
    </row>
    <row r="8" spans="1:10" s="491" customFormat="1" ht="14.25" customHeight="1">
      <c r="A8" s="504">
        <v>2</v>
      </c>
      <c r="B8" s="507" t="s">
        <v>99</v>
      </c>
      <c r="C8" s="506"/>
      <c r="D8" s="506">
        <f>'2-分类汇总'!D18/10000</f>
        <v>708.67</v>
      </c>
      <c r="E8" s="506">
        <f>D8-C8</f>
        <v>708.67</v>
      </c>
      <c r="F8" s="662" t="e">
        <f>E8/C8*100</f>
        <v>#DIV/0!</v>
      </c>
      <c r="G8" s="508"/>
      <c r="H8" s="508"/>
      <c r="I8" s="508"/>
      <c r="J8" s="508"/>
    </row>
    <row r="9" spans="1:6" s="493" customFormat="1" ht="15" customHeight="1">
      <c r="A9" s="504">
        <v>3</v>
      </c>
      <c r="B9" s="509" t="s">
        <v>100</v>
      </c>
      <c r="C9" s="510"/>
      <c r="D9" s="510"/>
      <c r="E9" s="510"/>
      <c r="F9" s="663"/>
    </row>
    <row r="10" spans="1:6" s="493" customFormat="1" ht="15" customHeight="1">
      <c r="A10" s="504">
        <v>4</v>
      </c>
      <c r="B10" s="509" t="s">
        <v>101</v>
      </c>
      <c r="C10" s="510"/>
      <c r="D10" s="510"/>
      <c r="E10" s="510"/>
      <c r="F10" s="663"/>
    </row>
    <row r="11" spans="1:6" s="493" customFormat="1" ht="14.25" customHeight="1">
      <c r="A11" s="504">
        <v>5</v>
      </c>
      <c r="B11" s="509" t="s">
        <v>102</v>
      </c>
      <c r="C11" s="510"/>
      <c r="D11" s="510"/>
      <c r="E11" s="510"/>
      <c r="F11" s="663"/>
    </row>
    <row r="12" spans="1:6" s="493" customFormat="1" ht="15" customHeight="1">
      <c r="A12" s="504">
        <v>6</v>
      </c>
      <c r="B12" s="509" t="s">
        <v>103</v>
      </c>
      <c r="C12" s="510"/>
      <c r="D12" s="510"/>
      <c r="E12" s="510"/>
      <c r="F12" s="663"/>
    </row>
    <row r="13" spans="1:6" s="493" customFormat="1" ht="15.75" customHeight="1">
      <c r="A13" s="504">
        <v>7</v>
      </c>
      <c r="B13" s="509" t="s">
        <v>104</v>
      </c>
      <c r="C13" s="510"/>
      <c r="D13" s="510"/>
      <c r="E13" s="510"/>
      <c r="F13" s="663"/>
    </row>
    <row r="14" spans="1:10" s="493" customFormat="1" ht="15.75" customHeight="1">
      <c r="A14" s="504">
        <v>8</v>
      </c>
      <c r="B14" s="509" t="s">
        <v>105</v>
      </c>
      <c r="C14" s="510"/>
      <c r="D14" s="510">
        <f>'2-分类汇总'!D24/10000</f>
        <v>412.38</v>
      </c>
      <c r="E14" s="510">
        <f>D14-C14</f>
        <v>412.38</v>
      </c>
      <c r="F14" s="662" t="e">
        <f>E14/C14*100</f>
        <v>#DIV/0!</v>
      </c>
      <c r="G14" s="508"/>
      <c r="H14" s="508"/>
      <c r="I14" s="508"/>
      <c r="J14" s="508"/>
    </row>
    <row r="15" spans="1:6" s="493" customFormat="1" ht="15.75" customHeight="1">
      <c r="A15" s="504">
        <v>9</v>
      </c>
      <c r="B15" s="509" t="s">
        <v>106</v>
      </c>
      <c r="C15" s="510"/>
      <c r="D15" s="510"/>
      <c r="E15" s="510"/>
      <c r="F15" s="662"/>
    </row>
    <row r="16" spans="1:6" s="493" customFormat="1" ht="15" customHeight="1">
      <c r="A16" s="504">
        <v>10</v>
      </c>
      <c r="B16" s="509" t="s">
        <v>107</v>
      </c>
      <c r="C16" s="510"/>
      <c r="D16" s="510"/>
      <c r="E16" s="510"/>
      <c r="F16" s="662"/>
    </row>
    <row r="17" spans="1:6" s="493" customFormat="1" ht="15" customHeight="1">
      <c r="A17" s="504">
        <v>11</v>
      </c>
      <c r="B17" s="509" t="s">
        <v>108</v>
      </c>
      <c r="C17" s="510"/>
      <c r="D17" s="510"/>
      <c r="E17" s="510"/>
      <c r="F17" s="662"/>
    </row>
    <row r="18" spans="1:6" s="493" customFormat="1" ht="15.75" customHeight="1">
      <c r="A18" s="504">
        <v>12</v>
      </c>
      <c r="B18" s="509" t="s">
        <v>109</v>
      </c>
      <c r="C18" s="510"/>
      <c r="D18" s="510"/>
      <c r="E18" s="510"/>
      <c r="F18" s="662"/>
    </row>
    <row r="19" spans="1:6" s="493" customFormat="1" ht="15" customHeight="1">
      <c r="A19" s="504">
        <v>13</v>
      </c>
      <c r="B19" s="509" t="s">
        <v>110</v>
      </c>
      <c r="C19" s="510"/>
      <c r="D19" s="510"/>
      <c r="E19" s="510"/>
      <c r="F19" s="662"/>
    </row>
    <row r="20" spans="1:10" s="494" customFormat="1" ht="15" customHeight="1">
      <c r="A20" s="504">
        <v>14</v>
      </c>
      <c r="B20" s="509" t="s">
        <v>111</v>
      </c>
      <c r="C20" s="510"/>
      <c r="D20" s="510">
        <f>'2-分类汇总'!D30/10000</f>
        <v>296.29</v>
      </c>
      <c r="E20" s="510">
        <f>'2-分类汇总'!E30/10000</f>
        <v>296.29</v>
      </c>
      <c r="F20" s="662" t="e">
        <f>E20/C20*100</f>
        <v>#DIV/0!</v>
      </c>
      <c r="G20" s="508"/>
      <c r="H20" s="508"/>
      <c r="I20" s="508"/>
      <c r="J20" s="508"/>
    </row>
    <row r="21" spans="1:10" s="494" customFormat="1" ht="15.75" customHeight="1">
      <c r="A21" s="504">
        <v>15</v>
      </c>
      <c r="B21" s="509" t="s">
        <v>112</v>
      </c>
      <c r="C21" s="510"/>
      <c r="D21" s="510"/>
      <c r="E21" s="510"/>
      <c r="F21" s="663"/>
      <c r="G21" s="508"/>
      <c r="H21" s="508"/>
      <c r="I21" s="508"/>
      <c r="J21" s="508"/>
    </row>
    <row r="22" spans="1:10" s="494" customFormat="1" ht="15.75" customHeight="1">
      <c r="A22" s="504">
        <v>16</v>
      </c>
      <c r="B22" s="509" t="s">
        <v>113</v>
      </c>
      <c r="C22" s="510"/>
      <c r="D22" s="510"/>
      <c r="E22" s="510"/>
      <c r="F22" s="663"/>
      <c r="G22" s="508"/>
      <c r="H22" s="508"/>
      <c r="I22" s="508"/>
      <c r="J22" s="508"/>
    </row>
    <row r="23" spans="1:10" s="494" customFormat="1" ht="15.75" customHeight="1">
      <c r="A23" s="504">
        <v>17</v>
      </c>
      <c r="B23" s="509" t="s">
        <v>114</v>
      </c>
      <c r="C23" s="510"/>
      <c r="D23" s="510"/>
      <c r="E23" s="510"/>
      <c r="F23" s="663"/>
      <c r="G23" s="508"/>
      <c r="H23" s="508"/>
      <c r="I23" s="508"/>
      <c r="J23" s="508"/>
    </row>
    <row r="24" spans="1:10" s="494" customFormat="1" ht="15.75" customHeight="1">
      <c r="A24" s="504">
        <v>18</v>
      </c>
      <c r="B24" s="509" t="s">
        <v>115</v>
      </c>
      <c r="C24" s="510"/>
      <c r="D24" s="510"/>
      <c r="E24" s="510"/>
      <c r="F24" s="663"/>
      <c r="G24" s="508"/>
      <c r="H24" s="508"/>
      <c r="I24" s="508"/>
      <c r="J24" s="508"/>
    </row>
    <row r="25" spans="1:10" s="494" customFormat="1" ht="15.75" customHeight="1">
      <c r="A25" s="504">
        <v>19</v>
      </c>
      <c r="B25" s="509" t="s">
        <v>116</v>
      </c>
      <c r="C25" s="510"/>
      <c r="D25" s="510"/>
      <c r="E25" s="510"/>
      <c r="F25" s="663"/>
      <c r="G25" s="508"/>
      <c r="H25" s="508"/>
      <c r="I25" s="508"/>
      <c r="J25" s="508"/>
    </row>
    <row r="26" spans="1:10" s="495" customFormat="1" ht="15.75" customHeight="1">
      <c r="A26" s="504">
        <v>20</v>
      </c>
      <c r="B26" s="511" t="s">
        <v>117</v>
      </c>
      <c r="C26" s="506"/>
      <c r="D26" s="506">
        <f>D7+D8</f>
        <v>1612.04</v>
      </c>
      <c r="E26" s="506">
        <f>E7+E8</f>
        <v>1612.04</v>
      </c>
      <c r="F26" s="662" t="e">
        <f>E26/C26*100</f>
        <v>#DIV/0!</v>
      </c>
      <c r="G26" s="508"/>
      <c r="H26" s="508"/>
      <c r="I26" s="508"/>
      <c r="J26" s="508"/>
    </row>
    <row r="27" spans="1:8" s="495" customFormat="1" ht="15.75" customHeight="1">
      <c r="A27" s="504">
        <v>21</v>
      </c>
      <c r="B27" s="512" t="s">
        <v>118</v>
      </c>
      <c r="C27" s="510"/>
      <c r="D27" s="506">
        <f>'2-分类汇总'!D37/10000</f>
        <v>2740.58</v>
      </c>
      <c r="E27" s="506">
        <f>D27-C27</f>
        <v>2740.58</v>
      </c>
      <c r="F27" s="664"/>
      <c r="G27" s="508"/>
      <c r="H27" s="508"/>
    </row>
    <row r="28" spans="1:6" s="495" customFormat="1" ht="15.75" customHeight="1">
      <c r="A28" s="504">
        <v>22</v>
      </c>
      <c r="B28" s="512" t="s">
        <v>119</v>
      </c>
      <c r="C28" s="506"/>
      <c r="D28" s="506"/>
      <c r="E28" s="506"/>
      <c r="F28" s="664"/>
    </row>
    <row r="29" spans="1:10" s="495" customFormat="1" ht="15.75" customHeight="1">
      <c r="A29" s="504">
        <v>23</v>
      </c>
      <c r="B29" s="511" t="s">
        <v>120</v>
      </c>
      <c r="C29" s="506"/>
      <c r="D29" s="506">
        <f>'2-分类汇总'!D59/10000</f>
        <v>2740.58</v>
      </c>
      <c r="E29" s="506">
        <f>D29-C29</f>
        <v>2740.58</v>
      </c>
      <c r="F29" s="664"/>
      <c r="G29" s="508"/>
      <c r="H29" s="508"/>
      <c r="I29" s="508"/>
      <c r="J29" s="508"/>
    </row>
    <row r="30" spans="1:10" s="495" customFormat="1" ht="15.75" customHeight="1">
      <c r="A30" s="504">
        <v>24</v>
      </c>
      <c r="B30" s="511" t="s">
        <v>121</v>
      </c>
      <c r="C30" s="506"/>
      <c r="D30" s="506">
        <f>D26-D29</f>
        <v>-1128.54</v>
      </c>
      <c r="E30" s="506">
        <f>E26-E29</f>
        <v>-1128.54</v>
      </c>
      <c r="F30" s="662" t="e">
        <f>E30/C30*100</f>
        <v>#DIV/0!</v>
      </c>
      <c r="G30" s="508"/>
      <c r="H30" s="508"/>
      <c r="I30" s="508"/>
      <c r="J30" s="508"/>
    </row>
    <row r="31" spans="4:6" s="491" customFormat="1" ht="18" customHeight="1">
      <c r="D31" s="737" t="s">
        <v>122</v>
      </c>
      <c r="E31" s="737"/>
      <c r="F31" s="737"/>
    </row>
    <row r="32" s="496" customFormat="1" ht="12.75" customHeight="1"/>
  </sheetData>
  <sheetProtection/>
  <mergeCells count="4">
    <mergeCell ref="A1:F1"/>
    <mergeCell ref="A2:F2"/>
    <mergeCell ref="D31:F31"/>
    <mergeCell ref="A5:B6"/>
  </mergeCells>
  <printOptions horizontalCentered="1"/>
  <pageMargins left="1" right="1" top="0.87" bottom="0.87" header="0.98" footer="0.16"/>
  <pageSetup fitToHeight="0" fitToWidth="1" horizontalDpi="300" verticalDpi="300" orientation="landscape" paperSize="9" r:id="rId1"/>
</worksheet>
</file>

<file path=xl/worksheets/sheet20.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7">
      <selection activeCell="H30" sqref="H30"/>
    </sheetView>
  </sheetViews>
  <sheetFormatPr defaultColWidth="9.00390625" defaultRowHeight="15.75" customHeight="1"/>
  <cols>
    <col min="1" max="1" width="5.50390625" style="3" customWidth="1"/>
    <col min="2" max="2" width="14.625" style="3" customWidth="1"/>
    <col min="3" max="3" width="5.375" style="3" customWidth="1"/>
    <col min="4" max="4" width="9.625" style="3" customWidth="1"/>
    <col min="5" max="5" width="7.625" style="3" customWidth="1"/>
    <col min="6" max="6" width="13.125" style="3" customWidth="1"/>
    <col min="7" max="8" width="10.625" style="3" customWidth="1"/>
    <col min="9" max="9" width="12.625" style="3" customWidth="1"/>
    <col min="10" max="10" width="9.625" style="3" customWidth="1"/>
    <col min="11" max="11" width="7.00390625" style="3" customWidth="1"/>
    <col min="12" max="12" width="13.125" style="3" customWidth="1"/>
    <col min="13" max="16384" width="9.00390625" style="3" customWidth="1"/>
  </cols>
  <sheetData>
    <row r="1" spans="1:12" s="1" customFormat="1" ht="30" customHeight="1">
      <c r="A1" s="740" t="s">
        <v>296</v>
      </c>
      <c r="B1" s="741"/>
      <c r="C1" s="741"/>
      <c r="D1" s="741"/>
      <c r="E1" s="741"/>
      <c r="F1" s="741"/>
      <c r="G1" s="741"/>
      <c r="H1" s="741"/>
      <c r="I1" s="741"/>
      <c r="J1" s="741"/>
      <c r="K1" s="741"/>
      <c r="L1" s="741"/>
    </row>
    <row r="2" spans="1:12" ht="13.5" customHeight="1">
      <c r="A2" s="742" t="str">
        <f>'3-9存货汇总'!A2</f>
        <v>评估基准日：2018年6月14日</v>
      </c>
      <c r="B2" s="743"/>
      <c r="C2" s="743"/>
      <c r="D2" s="743"/>
      <c r="E2" s="743"/>
      <c r="F2" s="743"/>
      <c r="G2" s="767"/>
      <c r="H2" s="767"/>
      <c r="I2" s="767"/>
      <c r="J2" s="767"/>
      <c r="K2" s="767"/>
      <c r="L2" s="767"/>
    </row>
    <row r="3" spans="1:12" ht="13.5" customHeight="1">
      <c r="A3" s="5"/>
      <c r="B3" s="5"/>
      <c r="C3" s="5"/>
      <c r="D3" s="5"/>
      <c r="E3" s="5"/>
      <c r="F3" s="5"/>
      <c r="G3" s="6"/>
      <c r="H3" s="6"/>
      <c r="I3" s="6"/>
      <c r="J3" s="6"/>
      <c r="K3" s="6"/>
      <c r="L3" s="7" t="s">
        <v>297</v>
      </c>
    </row>
    <row r="4" spans="1:12" ht="15.75" customHeight="1">
      <c r="A4" s="31" t="str">
        <f>'3-9存货汇总'!A4</f>
        <v>被评估单位（或者产权持有单位）：威海万紫千红家具有限公司</v>
      </c>
      <c r="L4" s="8" t="s">
        <v>3</v>
      </c>
    </row>
    <row r="5" spans="1:12" s="2" customFormat="1" ht="15.75" customHeight="1">
      <c r="A5" s="777" t="s">
        <v>5</v>
      </c>
      <c r="B5" s="777" t="s">
        <v>298</v>
      </c>
      <c r="C5" s="794" t="s">
        <v>299</v>
      </c>
      <c r="D5" s="777" t="s">
        <v>90</v>
      </c>
      <c r="E5" s="777"/>
      <c r="F5" s="777"/>
      <c r="G5" s="777" t="s">
        <v>91</v>
      </c>
      <c r="H5" s="777"/>
      <c r="I5" s="778"/>
      <c r="J5" s="796" t="s">
        <v>92</v>
      </c>
      <c r="K5" s="777" t="s">
        <v>126</v>
      </c>
      <c r="L5" s="777" t="s">
        <v>8</v>
      </c>
    </row>
    <row r="6" spans="1:12" s="2" customFormat="1" ht="15.75" customHeight="1">
      <c r="A6" s="778"/>
      <c r="B6" s="778"/>
      <c r="C6" s="795"/>
      <c r="D6" s="9" t="s">
        <v>300</v>
      </c>
      <c r="E6" s="9" t="s">
        <v>301</v>
      </c>
      <c r="F6" s="9" t="s">
        <v>302</v>
      </c>
      <c r="G6" s="9" t="s">
        <v>303</v>
      </c>
      <c r="H6" s="9" t="s">
        <v>304</v>
      </c>
      <c r="I6" s="9" t="s">
        <v>302</v>
      </c>
      <c r="J6" s="788"/>
      <c r="K6" s="778"/>
      <c r="L6" s="778"/>
    </row>
    <row r="7" spans="1:12" ht="15.75" customHeight="1">
      <c r="A7" s="39"/>
      <c r="B7" s="324"/>
      <c r="C7" s="354"/>
      <c r="D7" s="349"/>
      <c r="E7" s="14"/>
      <c r="F7" s="349"/>
      <c r="G7" s="14"/>
      <c r="H7" s="14"/>
      <c r="I7" s="14"/>
      <c r="J7" s="14"/>
      <c r="K7" s="14" t="s">
        <v>141</v>
      </c>
      <c r="L7" s="15"/>
    </row>
    <row r="8" spans="1:12" ht="15.75" customHeight="1">
      <c r="A8" s="39"/>
      <c r="B8" s="324"/>
      <c r="C8" s="354"/>
      <c r="D8" s="349"/>
      <c r="E8" s="14"/>
      <c r="F8" s="349"/>
      <c r="G8" s="14"/>
      <c r="H8" s="14"/>
      <c r="I8" s="14"/>
      <c r="J8" s="14"/>
      <c r="K8" s="14" t="s">
        <v>141</v>
      </c>
      <c r="L8" s="15"/>
    </row>
    <row r="9" spans="1:12" ht="15.75" customHeight="1">
      <c r="A9" s="39"/>
      <c r="B9" s="324"/>
      <c r="C9" s="354"/>
      <c r="D9" s="349"/>
      <c r="E9" s="14"/>
      <c r="F9" s="349"/>
      <c r="G9" s="14"/>
      <c r="H9" s="14"/>
      <c r="I9" s="14"/>
      <c r="J9" s="14"/>
      <c r="K9" s="14" t="s">
        <v>141</v>
      </c>
      <c r="L9" s="15"/>
    </row>
    <row r="10" spans="1:12" ht="15.75" customHeight="1">
      <c r="A10" s="39"/>
      <c r="B10" s="324"/>
      <c r="C10" s="354"/>
      <c r="D10" s="349"/>
      <c r="E10" s="14"/>
      <c r="F10" s="349"/>
      <c r="G10" s="14"/>
      <c r="H10" s="14"/>
      <c r="I10" s="14"/>
      <c r="J10" s="14"/>
      <c r="K10" s="14" t="s">
        <v>141</v>
      </c>
      <c r="L10" s="15"/>
    </row>
    <row r="11" spans="1:12" ht="15.75" customHeight="1">
      <c r="A11" s="39"/>
      <c r="B11" s="324"/>
      <c r="C11" s="354"/>
      <c r="D11" s="349"/>
      <c r="E11" s="14"/>
      <c r="F11" s="349"/>
      <c r="G11" s="14"/>
      <c r="H11" s="14"/>
      <c r="I11" s="14"/>
      <c r="J11" s="14"/>
      <c r="K11" s="14" t="s">
        <v>141</v>
      </c>
      <c r="L11" s="15"/>
    </row>
    <row r="12" spans="1:12" ht="15.75" customHeight="1">
      <c r="A12" s="39"/>
      <c r="B12" s="324"/>
      <c r="C12" s="354"/>
      <c r="D12" s="349"/>
      <c r="E12" s="14"/>
      <c r="F12" s="349"/>
      <c r="G12" s="14"/>
      <c r="H12" s="14"/>
      <c r="I12" s="14"/>
      <c r="J12" s="14"/>
      <c r="K12" s="14" t="s">
        <v>141</v>
      </c>
      <c r="L12" s="15"/>
    </row>
    <row r="13" spans="1:12" ht="15.75" customHeight="1">
      <c r="A13" s="39"/>
      <c r="B13" s="324"/>
      <c r="C13" s="354"/>
      <c r="D13" s="349"/>
      <c r="E13" s="14"/>
      <c r="F13" s="349"/>
      <c r="G13" s="14"/>
      <c r="H13" s="14"/>
      <c r="I13" s="14"/>
      <c r="J13" s="14"/>
      <c r="K13" s="14" t="s">
        <v>141</v>
      </c>
      <c r="L13" s="15"/>
    </row>
    <row r="14" spans="1:12" ht="15.75" customHeight="1">
      <c r="A14" s="39"/>
      <c r="B14" s="324"/>
      <c r="C14" s="354"/>
      <c r="D14" s="349"/>
      <c r="E14" s="14"/>
      <c r="F14" s="349"/>
      <c r="G14" s="14"/>
      <c r="H14" s="14"/>
      <c r="I14" s="14"/>
      <c r="J14" s="14"/>
      <c r="K14" s="14" t="s">
        <v>141</v>
      </c>
      <c r="L14" s="15"/>
    </row>
    <row r="15" spans="1:12" ht="15.75" customHeight="1">
      <c r="A15" s="39"/>
      <c r="B15" s="324"/>
      <c r="C15" s="354"/>
      <c r="D15" s="349"/>
      <c r="E15" s="14"/>
      <c r="F15" s="349"/>
      <c r="G15" s="14"/>
      <c r="H15" s="14"/>
      <c r="I15" s="14"/>
      <c r="J15" s="14"/>
      <c r="K15" s="14" t="s">
        <v>141</v>
      </c>
      <c r="L15" s="15"/>
    </row>
    <row r="16" spans="1:12" ht="15.75" customHeight="1">
      <c r="A16" s="39"/>
      <c r="B16" s="324"/>
      <c r="C16" s="354"/>
      <c r="D16" s="349"/>
      <c r="E16" s="14"/>
      <c r="F16" s="349"/>
      <c r="G16" s="14"/>
      <c r="H16" s="14"/>
      <c r="I16" s="14"/>
      <c r="J16" s="14"/>
      <c r="K16" s="14" t="s">
        <v>141</v>
      </c>
      <c r="L16" s="15"/>
    </row>
    <row r="17" spans="1:12" ht="15.75" customHeight="1">
      <c r="A17" s="39"/>
      <c r="B17" s="324"/>
      <c r="C17" s="354"/>
      <c r="D17" s="349"/>
      <c r="E17" s="14"/>
      <c r="F17" s="349"/>
      <c r="G17" s="14"/>
      <c r="H17" s="14"/>
      <c r="I17" s="14"/>
      <c r="J17" s="14"/>
      <c r="K17" s="14" t="s">
        <v>141</v>
      </c>
      <c r="L17" s="15"/>
    </row>
    <row r="18" spans="1:12" ht="15.75" customHeight="1">
      <c r="A18" s="39"/>
      <c r="B18" s="324"/>
      <c r="C18" s="354"/>
      <c r="D18" s="349"/>
      <c r="E18" s="14"/>
      <c r="F18" s="349"/>
      <c r="G18" s="14"/>
      <c r="H18" s="14"/>
      <c r="I18" s="14"/>
      <c r="J18" s="14"/>
      <c r="K18" s="14" t="s">
        <v>141</v>
      </c>
      <c r="L18" s="15"/>
    </row>
    <row r="19" spans="1:12" ht="15.75" customHeight="1">
      <c r="A19" s="39"/>
      <c r="B19" s="324"/>
      <c r="C19" s="354"/>
      <c r="D19" s="349"/>
      <c r="E19" s="14"/>
      <c r="F19" s="349"/>
      <c r="G19" s="14"/>
      <c r="H19" s="14"/>
      <c r="I19" s="14"/>
      <c r="J19" s="14"/>
      <c r="K19" s="14" t="s">
        <v>141</v>
      </c>
      <c r="L19" s="15"/>
    </row>
    <row r="20" spans="1:12" ht="15.75" customHeight="1">
      <c r="A20" s="39"/>
      <c r="B20" s="324"/>
      <c r="C20" s="354"/>
      <c r="D20" s="349"/>
      <c r="E20" s="14"/>
      <c r="F20" s="349"/>
      <c r="G20" s="14"/>
      <c r="H20" s="14"/>
      <c r="I20" s="14"/>
      <c r="J20" s="14"/>
      <c r="K20" s="14" t="s">
        <v>141</v>
      </c>
      <c r="L20" s="15"/>
    </row>
    <row r="21" spans="1:12" ht="15.75" customHeight="1">
      <c r="A21" s="39"/>
      <c r="B21" s="324"/>
      <c r="C21" s="354"/>
      <c r="D21" s="349"/>
      <c r="E21" s="14"/>
      <c r="F21" s="349"/>
      <c r="G21" s="14"/>
      <c r="H21" s="14"/>
      <c r="I21" s="14"/>
      <c r="J21" s="14"/>
      <c r="K21" s="14" t="s">
        <v>141</v>
      </c>
      <c r="L21" s="15"/>
    </row>
    <row r="22" spans="1:12" ht="15.75" customHeight="1">
      <c r="A22" s="39"/>
      <c r="B22" s="324"/>
      <c r="C22" s="354"/>
      <c r="D22" s="349"/>
      <c r="E22" s="14"/>
      <c r="F22" s="349"/>
      <c r="G22" s="14"/>
      <c r="H22" s="14"/>
      <c r="I22" s="14"/>
      <c r="J22" s="14"/>
      <c r="K22" s="14" t="s">
        <v>141</v>
      </c>
      <c r="L22" s="15"/>
    </row>
    <row r="23" spans="1:12" ht="15.75" customHeight="1">
      <c r="A23" s="39"/>
      <c r="B23" s="324"/>
      <c r="C23" s="354"/>
      <c r="D23" s="349"/>
      <c r="E23" s="14"/>
      <c r="F23" s="349"/>
      <c r="G23" s="14"/>
      <c r="H23" s="14"/>
      <c r="I23" s="14"/>
      <c r="J23" s="14"/>
      <c r="K23" s="14" t="s">
        <v>141</v>
      </c>
      <c r="L23" s="15"/>
    </row>
    <row r="24" spans="1:12" ht="15.75" customHeight="1">
      <c r="A24" s="39"/>
      <c r="B24" s="324"/>
      <c r="C24" s="354"/>
      <c r="D24" s="349"/>
      <c r="E24" s="14"/>
      <c r="F24" s="349"/>
      <c r="G24" s="14"/>
      <c r="H24" s="14"/>
      <c r="I24" s="14"/>
      <c r="J24" s="14"/>
      <c r="K24" s="14" t="s">
        <v>141</v>
      </c>
      <c r="L24" s="15"/>
    </row>
    <row r="25" spans="1:12" ht="15.75" customHeight="1">
      <c r="A25" s="39"/>
      <c r="B25" s="324"/>
      <c r="C25" s="354"/>
      <c r="D25" s="349"/>
      <c r="E25" s="14"/>
      <c r="F25" s="349"/>
      <c r="G25" s="14"/>
      <c r="H25" s="14"/>
      <c r="I25" s="14"/>
      <c r="J25" s="14"/>
      <c r="K25" s="14" t="s">
        <v>141</v>
      </c>
      <c r="L25" s="15"/>
    </row>
    <row r="26" spans="1:12" ht="15.75" customHeight="1">
      <c r="A26" s="15"/>
      <c r="B26" s="15"/>
      <c r="C26" s="15"/>
      <c r="D26" s="349"/>
      <c r="E26" s="14"/>
      <c r="F26" s="349"/>
      <c r="G26" s="14"/>
      <c r="H26" s="14"/>
      <c r="I26" s="14"/>
      <c r="J26" s="14"/>
      <c r="K26" s="15"/>
      <c r="L26" s="15"/>
    </row>
    <row r="27" spans="1:12" ht="15.75" customHeight="1">
      <c r="A27" s="747" t="s">
        <v>251</v>
      </c>
      <c r="B27" s="748"/>
      <c r="C27" s="15"/>
      <c r="D27" s="35"/>
      <c r="E27" s="14"/>
      <c r="F27" s="14"/>
      <c r="G27" s="14"/>
      <c r="H27" s="14"/>
      <c r="I27" s="14"/>
      <c r="J27" s="14"/>
      <c r="K27" s="14" t="s">
        <v>141</v>
      </c>
      <c r="L27" s="15"/>
    </row>
    <row r="28" spans="1:12" ht="15.75" customHeight="1">
      <c r="A28" s="775" t="s">
        <v>232</v>
      </c>
      <c r="B28" s="775"/>
      <c r="C28" s="775"/>
      <c r="D28" s="775"/>
      <c r="E28" s="31"/>
      <c r="H28" s="737" t="str">
        <f>'3-9存货汇总'!D21</f>
        <v>评估人员：苗菁  </v>
      </c>
      <c r="I28" s="737"/>
      <c r="J28" s="737"/>
      <c r="K28" s="737"/>
      <c r="L28" s="737"/>
    </row>
    <row r="29" spans="1:12" ht="15.75" customHeight="1">
      <c r="A29" s="23" t="s">
        <v>233</v>
      </c>
      <c r="H29" s="750" t="str">
        <f>'3-流动汇总'!E20</f>
        <v>复核人员：阮荣</v>
      </c>
      <c r="I29" s="750"/>
      <c r="J29" s="750"/>
      <c r="K29" s="750"/>
      <c r="L29" s="750"/>
    </row>
  </sheetData>
  <sheetProtection/>
  <mergeCells count="14">
    <mergeCell ref="H29:L29"/>
    <mergeCell ref="A1:L1"/>
    <mergeCell ref="A2:L2"/>
    <mergeCell ref="D5:F5"/>
    <mergeCell ref="G5:I5"/>
    <mergeCell ref="A5:A6"/>
    <mergeCell ref="L5:L6"/>
    <mergeCell ref="A27:B27"/>
    <mergeCell ref="A28:D28"/>
    <mergeCell ref="H28:L28"/>
    <mergeCell ref="B5:B6"/>
    <mergeCell ref="C5:C6"/>
    <mergeCell ref="J5:J6"/>
    <mergeCell ref="K5:K6"/>
  </mergeCells>
  <printOptions horizontalCentered="1"/>
  <pageMargins left="0.35" right="0.35" top="0.87" bottom="0.79" header="1.06" footer="0.51"/>
  <pageSetup fitToHeight="0" fitToWidth="1" horizontalDpi="300" verticalDpi="300" orientation="landscape" paperSize="9" r:id="rId1"/>
</worksheet>
</file>

<file path=xl/worksheets/sheet21.xml><?xml version="1.0" encoding="utf-8"?>
<worksheet xmlns="http://schemas.openxmlformats.org/spreadsheetml/2006/main" xmlns:r="http://schemas.openxmlformats.org/officeDocument/2006/relationships">
  <sheetPr>
    <tabColor rgb="FF00B050"/>
    <pageSetUpPr fitToPage="1"/>
  </sheetPr>
  <dimension ref="A1:M226"/>
  <sheetViews>
    <sheetView zoomScalePageLayoutView="0" workbookViewId="0" topLeftCell="A208">
      <selection activeCell="H225" sqref="H225"/>
    </sheetView>
  </sheetViews>
  <sheetFormatPr defaultColWidth="9.00390625" defaultRowHeight="15.75" customHeight="1"/>
  <cols>
    <col min="1" max="1" width="4.75390625" style="2" customWidth="1"/>
    <col min="2" max="2" width="11.625" style="2" customWidth="1"/>
    <col min="3" max="3" width="8.625" style="2" customWidth="1"/>
    <col min="4" max="4" width="8.125" style="2" customWidth="1"/>
    <col min="5" max="5" width="8.75390625" style="374" hidden="1" customWidth="1"/>
    <col min="6" max="6" width="8.125" style="359" hidden="1" customWidth="1"/>
    <col min="7" max="7" width="10.50390625" style="359" hidden="1" customWidth="1"/>
    <col min="8" max="8" width="9.50390625" style="3" customWidth="1"/>
    <col min="9" max="9" width="9.625" style="3" customWidth="1"/>
    <col min="10" max="10" width="11.25390625" style="3" customWidth="1"/>
    <col min="11" max="13" width="8.00390625" style="3" customWidth="1"/>
    <col min="14" max="14" width="9.625" style="3" bestFit="1" customWidth="1"/>
    <col min="15" max="17" width="9.00390625" style="3" customWidth="1"/>
    <col min="18" max="18" width="8.625" style="3" customWidth="1"/>
    <col min="19" max="16384" width="9.00390625" style="3" customWidth="1"/>
  </cols>
  <sheetData>
    <row r="1" spans="1:13" s="1" customFormat="1" ht="30" customHeight="1">
      <c r="A1" s="740" t="s">
        <v>305</v>
      </c>
      <c r="B1" s="740"/>
      <c r="C1" s="740"/>
      <c r="D1" s="740"/>
      <c r="E1" s="740"/>
      <c r="F1" s="740"/>
      <c r="G1" s="740"/>
      <c r="H1" s="740"/>
      <c r="I1" s="740"/>
      <c r="J1" s="740"/>
      <c r="K1" s="740"/>
      <c r="L1" s="740"/>
      <c r="M1" s="740"/>
    </row>
    <row r="2" spans="1:13" ht="13.5" customHeight="1">
      <c r="A2" s="742" t="str">
        <f>'3-9-1材料采购（在途物资）'!A2</f>
        <v>评估基准日：2018年6月14日</v>
      </c>
      <c r="B2" s="742"/>
      <c r="C2" s="743"/>
      <c r="D2" s="743"/>
      <c r="E2" s="743"/>
      <c r="F2" s="743"/>
      <c r="G2" s="743"/>
      <c r="H2" s="743"/>
      <c r="I2" s="743"/>
      <c r="J2" s="743"/>
      <c r="K2" s="743"/>
      <c r="L2" s="743"/>
      <c r="M2" s="743"/>
    </row>
    <row r="3" spans="1:13" ht="13.5" customHeight="1">
      <c r="A3" s="5"/>
      <c r="B3" s="5"/>
      <c r="C3" s="5"/>
      <c r="D3" s="5"/>
      <c r="E3" s="5"/>
      <c r="F3" s="5"/>
      <c r="G3" s="5"/>
      <c r="H3" s="5"/>
      <c r="I3" s="5"/>
      <c r="J3" s="5"/>
      <c r="K3" s="5"/>
      <c r="L3" s="5"/>
      <c r="M3" s="37" t="s">
        <v>306</v>
      </c>
    </row>
    <row r="4" spans="1:13" ht="15.75" customHeight="1">
      <c r="A4" s="31" t="str">
        <f>'3-9-1材料采购（在途物资）'!A4</f>
        <v>被评估单位（或者产权持有单位）：威海万紫千红家具有限公司</v>
      </c>
      <c r="B4" s="5"/>
      <c r="M4" s="8" t="s">
        <v>3</v>
      </c>
    </row>
    <row r="5" spans="1:13" s="2" customFormat="1" ht="15.75" customHeight="1">
      <c r="A5" s="777" t="s">
        <v>5</v>
      </c>
      <c r="B5" s="777" t="s">
        <v>307</v>
      </c>
      <c r="C5" s="777" t="s">
        <v>308</v>
      </c>
      <c r="D5" s="800" t="s">
        <v>299</v>
      </c>
      <c r="E5" s="777" t="s">
        <v>90</v>
      </c>
      <c r="F5" s="777"/>
      <c r="G5" s="777"/>
      <c r="H5" s="777" t="s">
        <v>91</v>
      </c>
      <c r="I5" s="777"/>
      <c r="J5" s="778"/>
      <c r="K5" s="796" t="s">
        <v>92</v>
      </c>
      <c r="L5" s="777" t="s">
        <v>126</v>
      </c>
      <c r="M5" s="777" t="s">
        <v>8</v>
      </c>
    </row>
    <row r="6" spans="1:13" s="2" customFormat="1" ht="15.75" customHeight="1">
      <c r="A6" s="778"/>
      <c r="B6" s="796"/>
      <c r="C6" s="799"/>
      <c r="D6" s="801"/>
      <c r="E6" s="44" t="s">
        <v>300</v>
      </c>
      <c r="F6" s="44" t="s">
        <v>301</v>
      </c>
      <c r="G6" s="44" t="s">
        <v>302</v>
      </c>
      <c r="H6" s="9" t="s">
        <v>303</v>
      </c>
      <c r="I6" s="9" t="s">
        <v>304</v>
      </c>
      <c r="J6" s="9" t="s">
        <v>302</v>
      </c>
      <c r="K6" s="788"/>
      <c r="L6" s="778"/>
      <c r="M6" s="778"/>
    </row>
    <row r="7" spans="1:13" s="2" customFormat="1" ht="15.75" customHeight="1">
      <c r="A7" s="41">
        <v>1</v>
      </c>
      <c r="B7" s="689" t="s">
        <v>804</v>
      </c>
      <c r="C7" s="159"/>
      <c r="D7" s="673" t="s">
        <v>830</v>
      </c>
      <c r="E7" s="44"/>
      <c r="F7" s="44"/>
      <c r="G7" s="44"/>
      <c r="H7" s="671">
        <v>0.6</v>
      </c>
      <c r="I7" s="674">
        <v>10500</v>
      </c>
      <c r="J7" s="134">
        <f>H7*I7</f>
        <v>6300</v>
      </c>
      <c r="K7" s="78"/>
      <c r="L7" s="11"/>
      <c r="M7" s="11"/>
    </row>
    <row r="8" spans="1:13" s="2" customFormat="1" ht="15.75" customHeight="1">
      <c r="A8" s="41">
        <v>2</v>
      </c>
      <c r="B8" s="689" t="s">
        <v>804</v>
      </c>
      <c r="C8" s="159"/>
      <c r="D8" s="673" t="s">
        <v>830</v>
      </c>
      <c r="E8" s="44"/>
      <c r="F8" s="44"/>
      <c r="G8" s="44"/>
      <c r="H8" s="671">
        <v>0.616</v>
      </c>
      <c r="I8" s="674">
        <v>10500</v>
      </c>
      <c r="J8" s="134">
        <f aca="true" t="shared" si="0" ref="J8:J68">H8*I8</f>
        <v>6468</v>
      </c>
      <c r="K8" s="78"/>
      <c r="L8" s="11"/>
      <c r="M8" s="11"/>
    </row>
    <row r="9" spans="1:13" s="2" customFormat="1" ht="15.75" customHeight="1">
      <c r="A9" s="41">
        <v>3</v>
      </c>
      <c r="B9" s="689" t="s">
        <v>805</v>
      </c>
      <c r="C9" s="159"/>
      <c r="D9" s="673" t="s">
        <v>830</v>
      </c>
      <c r="E9" s="44"/>
      <c r="F9" s="44"/>
      <c r="G9" s="44"/>
      <c r="H9" s="671">
        <v>0.72</v>
      </c>
      <c r="I9" s="674">
        <v>3250</v>
      </c>
      <c r="J9" s="134">
        <f t="shared" si="0"/>
        <v>2340</v>
      </c>
      <c r="K9" s="78"/>
      <c r="L9" s="11"/>
      <c r="M9" s="11"/>
    </row>
    <row r="10" spans="1:13" s="2" customFormat="1" ht="15.75" customHeight="1">
      <c r="A10" s="41">
        <v>4</v>
      </c>
      <c r="B10" s="689" t="s">
        <v>806</v>
      </c>
      <c r="C10" s="159"/>
      <c r="D10" s="673" t="s">
        <v>830</v>
      </c>
      <c r="E10" s="44"/>
      <c r="F10" s="44"/>
      <c r="G10" s="44"/>
      <c r="H10" s="671">
        <v>0.3941</v>
      </c>
      <c r="I10" s="674">
        <v>8400</v>
      </c>
      <c r="J10" s="134">
        <f t="shared" si="0"/>
        <v>3310.44</v>
      </c>
      <c r="K10" s="78"/>
      <c r="L10" s="11"/>
      <c r="M10" s="11"/>
    </row>
    <row r="11" spans="1:13" s="2" customFormat="1" ht="15.75" customHeight="1">
      <c r="A11" s="41">
        <v>5</v>
      </c>
      <c r="B11" s="689" t="s">
        <v>807</v>
      </c>
      <c r="C11" s="159"/>
      <c r="D11" s="673" t="s">
        <v>830</v>
      </c>
      <c r="E11" s="44"/>
      <c r="F11" s="44"/>
      <c r="G11" s="44"/>
      <c r="H11" s="671">
        <v>0.986</v>
      </c>
      <c r="I11" s="674">
        <v>16000</v>
      </c>
      <c r="J11" s="134">
        <f t="shared" si="0"/>
        <v>15776</v>
      </c>
      <c r="K11" s="78"/>
      <c r="L11" s="11"/>
      <c r="M11" s="11"/>
    </row>
    <row r="12" spans="1:13" s="2" customFormat="1" ht="15.75" customHeight="1">
      <c r="A12" s="41">
        <v>6</v>
      </c>
      <c r="B12" s="688" t="s">
        <v>807</v>
      </c>
      <c r="C12" s="159"/>
      <c r="D12" s="673" t="s">
        <v>830</v>
      </c>
      <c r="E12" s="44"/>
      <c r="F12" s="44"/>
      <c r="G12" s="44"/>
      <c r="H12" s="671">
        <v>0.2907</v>
      </c>
      <c r="I12" s="674">
        <v>16000</v>
      </c>
      <c r="J12" s="134">
        <f t="shared" si="0"/>
        <v>4651.2</v>
      </c>
      <c r="K12" s="78"/>
      <c r="L12" s="11"/>
      <c r="M12" s="11"/>
    </row>
    <row r="13" spans="1:13" s="2" customFormat="1" ht="15.75" customHeight="1">
      <c r="A13" s="41">
        <v>7</v>
      </c>
      <c r="B13" s="688" t="s">
        <v>807</v>
      </c>
      <c r="C13" s="159"/>
      <c r="D13" s="673" t="s">
        <v>830</v>
      </c>
      <c r="E13" s="44"/>
      <c r="F13" s="44"/>
      <c r="G13" s="44"/>
      <c r="H13" s="671">
        <v>1.08</v>
      </c>
      <c r="I13" s="674">
        <v>16000</v>
      </c>
      <c r="J13" s="134">
        <f t="shared" si="0"/>
        <v>17280</v>
      </c>
      <c r="K13" s="78"/>
      <c r="L13" s="11"/>
      <c r="M13" s="11"/>
    </row>
    <row r="14" spans="1:13" s="2" customFormat="1" ht="15.75" customHeight="1">
      <c r="A14" s="41">
        <v>8</v>
      </c>
      <c r="B14" s="688" t="s">
        <v>808</v>
      </c>
      <c r="C14" s="159"/>
      <c r="D14" s="673" t="s">
        <v>830</v>
      </c>
      <c r="E14" s="44"/>
      <c r="F14" s="44"/>
      <c r="G14" s="44"/>
      <c r="H14" s="671">
        <v>0.96</v>
      </c>
      <c r="I14" s="675">
        <v>3000</v>
      </c>
      <c r="J14" s="134">
        <f t="shared" si="0"/>
        <v>2880</v>
      </c>
      <c r="K14" s="78"/>
      <c r="L14" s="11"/>
      <c r="M14" s="11"/>
    </row>
    <row r="15" spans="1:13" s="2" customFormat="1" ht="15.75" customHeight="1">
      <c r="A15" s="41">
        <v>9</v>
      </c>
      <c r="B15" s="688" t="s">
        <v>809</v>
      </c>
      <c r="C15" s="159"/>
      <c r="D15" s="673" t="s">
        <v>830</v>
      </c>
      <c r="E15" s="44"/>
      <c r="F15" s="44"/>
      <c r="G15" s="44"/>
      <c r="H15" s="671">
        <v>0.3736</v>
      </c>
      <c r="I15" s="675">
        <v>6800</v>
      </c>
      <c r="J15" s="134">
        <f t="shared" si="0"/>
        <v>2540.48</v>
      </c>
      <c r="K15" s="78"/>
      <c r="L15" s="11"/>
      <c r="M15" s="11"/>
    </row>
    <row r="16" spans="1:13" s="2" customFormat="1" ht="15.75" customHeight="1">
      <c r="A16" s="41">
        <v>10</v>
      </c>
      <c r="B16" s="688" t="s">
        <v>807</v>
      </c>
      <c r="C16" s="159"/>
      <c r="D16" s="673" t="s">
        <v>830</v>
      </c>
      <c r="E16" s="44"/>
      <c r="F16" s="44"/>
      <c r="G16" s="44"/>
      <c r="H16" s="671">
        <v>0.5086</v>
      </c>
      <c r="I16" s="674">
        <v>16000</v>
      </c>
      <c r="J16" s="134">
        <f t="shared" si="0"/>
        <v>8137.6</v>
      </c>
      <c r="K16" s="78"/>
      <c r="L16" s="11"/>
      <c r="M16" s="11"/>
    </row>
    <row r="17" spans="1:13" s="2" customFormat="1" ht="15.75" customHeight="1">
      <c r="A17" s="41">
        <v>11</v>
      </c>
      <c r="B17" s="688" t="s">
        <v>807</v>
      </c>
      <c r="C17" s="159"/>
      <c r="D17" s="673" t="s">
        <v>830</v>
      </c>
      <c r="E17" s="44"/>
      <c r="F17" s="44"/>
      <c r="G17" s="44"/>
      <c r="H17" s="671">
        <v>0.5236</v>
      </c>
      <c r="I17" s="674">
        <v>16000</v>
      </c>
      <c r="J17" s="134">
        <f t="shared" si="0"/>
        <v>8377.6</v>
      </c>
      <c r="K17" s="78"/>
      <c r="L17" s="11"/>
      <c r="M17" s="11"/>
    </row>
    <row r="18" spans="1:13" s="2" customFormat="1" ht="15.75" customHeight="1">
      <c r="A18" s="41">
        <v>12</v>
      </c>
      <c r="B18" s="689" t="s">
        <v>804</v>
      </c>
      <c r="C18" s="159"/>
      <c r="D18" s="673" t="s">
        <v>830</v>
      </c>
      <c r="E18" s="44"/>
      <c r="F18" s="44"/>
      <c r="G18" s="44"/>
      <c r="H18" s="671">
        <v>0.3672</v>
      </c>
      <c r="I18" s="675">
        <v>10500</v>
      </c>
      <c r="J18" s="134">
        <f t="shared" si="0"/>
        <v>3855.6</v>
      </c>
      <c r="K18" s="78"/>
      <c r="L18" s="11"/>
      <c r="M18" s="11"/>
    </row>
    <row r="19" spans="1:13" s="2" customFormat="1" ht="15.75" customHeight="1">
      <c r="A19" s="41">
        <v>13</v>
      </c>
      <c r="B19" s="689" t="s">
        <v>804</v>
      </c>
      <c r="C19" s="159"/>
      <c r="D19" s="673" t="s">
        <v>830</v>
      </c>
      <c r="E19" s="44"/>
      <c r="F19" s="44"/>
      <c r="G19" s="44"/>
      <c r="H19" s="671">
        <v>0.6059</v>
      </c>
      <c r="I19" s="675">
        <v>10500</v>
      </c>
      <c r="J19" s="134">
        <f t="shared" si="0"/>
        <v>6361.95</v>
      </c>
      <c r="K19" s="78"/>
      <c r="L19" s="11"/>
      <c r="M19" s="11"/>
    </row>
    <row r="20" spans="1:13" s="2" customFormat="1" ht="15.75" customHeight="1">
      <c r="A20" s="41">
        <v>14</v>
      </c>
      <c r="B20" s="689" t="s">
        <v>804</v>
      </c>
      <c r="C20" s="159"/>
      <c r="D20" s="673" t="s">
        <v>830</v>
      </c>
      <c r="E20" s="44"/>
      <c r="F20" s="44"/>
      <c r="G20" s="44"/>
      <c r="H20" s="671">
        <v>0.1999</v>
      </c>
      <c r="I20" s="674">
        <v>10500</v>
      </c>
      <c r="J20" s="134">
        <f t="shared" si="0"/>
        <v>2098.95</v>
      </c>
      <c r="K20" s="78"/>
      <c r="L20" s="11"/>
      <c r="M20" s="11"/>
    </row>
    <row r="21" spans="1:13" s="2" customFormat="1" ht="15.75" customHeight="1">
      <c r="A21" s="41">
        <v>15</v>
      </c>
      <c r="B21" s="689" t="s">
        <v>810</v>
      </c>
      <c r="C21" s="159"/>
      <c r="D21" s="673" t="s">
        <v>830</v>
      </c>
      <c r="E21" s="44"/>
      <c r="F21" s="44"/>
      <c r="G21" s="44"/>
      <c r="H21" s="671">
        <v>0.8</v>
      </c>
      <c r="I21" s="674">
        <v>13000</v>
      </c>
      <c r="J21" s="134">
        <f t="shared" si="0"/>
        <v>10400</v>
      </c>
      <c r="K21" s="78"/>
      <c r="L21" s="11"/>
      <c r="M21" s="11"/>
    </row>
    <row r="22" spans="1:13" s="2" customFormat="1" ht="15.75" customHeight="1">
      <c r="A22" s="41">
        <v>16</v>
      </c>
      <c r="B22" s="689" t="s">
        <v>810</v>
      </c>
      <c r="C22" s="159"/>
      <c r="D22" s="673" t="s">
        <v>830</v>
      </c>
      <c r="E22" s="44"/>
      <c r="F22" s="44"/>
      <c r="G22" s="44"/>
      <c r="H22" s="671">
        <v>2.1505</v>
      </c>
      <c r="I22" s="674">
        <v>13000</v>
      </c>
      <c r="J22" s="134">
        <f t="shared" si="0"/>
        <v>27956.5</v>
      </c>
      <c r="K22" s="78"/>
      <c r="L22" s="11"/>
      <c r="M22" s="11"/>
    </row>
    <row r="23" spans="1:13" s="2" customFormat="1" ht="15.75" customHeight="1">
      <c r="A23" s="41">
        <v>17</v>
      </c>
      <c r="B23" s="689" t="s">
        <v>810</v>
      </c>
      <c r="C23" s="159"/>
      <c r="D23" s="673" t="s">
        <v>830</v>
      </c>
      <c r="E23" s="44"/>
      <c r="F23" s="44"/>
      <c r="G23" s="44"/>
      <c r="H23" s="671">
        <v>1.683</v>
      </c>
      <c r="I23" s="674">
        <v>13000</v>
      </c>
      <c r="J23" s="134">
        <f t="shared" si="0"/>
        <v>21879</v>
      </c>
      <c r="K23" s="78"/>
      <c r="L23" s="11"/>
      <c r="M23" s="11"/>
    </row>
    <row r="24" spans="1:13" s="2" customFormat="1" ht="15.75" customHeight="1">
      <c r="A24" s="41">
        <v>18</v>
      </c>
      <c r="B24" s="689" t="s">
        <v>810</v>
      </c>
      <c r="C24" s="159"/>
      <c r="D24" s="673" t="s">
        <v>830</v>
      </c>
      <c r="E24" s="44"/>
      <c r="F24" s="44"/>
      <c r="G24" s="44"/>
      <c r="H24" s="671">
        <v>1.768</v>
      </c>
      <c r="I24" s="674">
        <v>13000</v>
      </c>
      <c r="J24" s="134">
        <f t="shared" si="0"/>
        <v>22984</v>
      </c>
      <c r="K24" s="78"/>
      <c r="L24" s="11"/>
      <c r="M24" s="11"/>
    </row>
    <row r="25" spans="1:13" s="2" customFormat="1" ht="15.75" customHeight="1">
      <c r="A25" s="41">
        <v>19</v>
      </c>
      <c r="B25" s="689" t="s">
        <v>810</v>
      </c>
      <c r="C25" s="159"/>
      <c r="D25" s="673" t="s">
        <v>830</v>
      </c>
      <c r="E25" s="44"/>
      <c r="F25" s="44"/>
      <c r="G25" s="44"/>
      <c r="H25" s="671">
        <v>1.9542</v>
      </c>
      <c r="I25" s="674">
        <v>13000</v>
      </c>
      <c r="J25" s="134">
        <f t="shared" si="0"/>
        <v>25404.6</v>
      </c>
      <c r="K25" s="78"/>
      <c r="L25" s="11"/>
      <c r="M25" s="11"/>
    </row>
    <row r="26" spans="1:13" s="2" customFormat="1" ht="15.75" customHeight="1">
      <c r="A26" s="41">
        <v>20</v>
      </c>
      <c r="B26" s="689" t="s">
        <v>810</v>
      </c>
      <c r="C26" s="159"/>
      <c r="D26" s="673" t="s">
        <v>830</v>
      </c>
      <c r="E26" s="44"/>
      <c r="F26" s="44"/>
      <c r="G26" s="44"/>
      <c r="H26" s="671">
        <v>1.36</v>
      </c>
      <c r="I26" s="674">
        <v>13000</v>
      </c>
      <c r="J26" s="134">
        <f t="shared" si="0"/>
        <v>17680</v>
      </c>
      <c r="K26" s="78"/>
      <c r="L26" s="11"/>
      <c r="M26" s="11"/>
    </row>
    <row r="27" spans="1:13" s="2" customFormat="1" ht="15.75" customHeight="1">
      <c r="A27" s="41">
        <v>21</v>
      </c>
      <c r="B27" s="689" t="s">
        <v>810</v>
      </c>
      <c r="C27" s="159"/>
      <c r="D27" s="673" t="s">
        <v>830</v>
      </c>
      <c r="E27" s="44"/>
      <c r="F27" s="44"/>
      <c r="G27" s="44"/>
      <c r="H27" s="671">
        <v>1.836</v>
      </c>
      <c r="I27" s="674">
        <v>13000</v>
      </c>
      <c r="J27" s="134">
        <f t="shared" si="0"/>
        <v>23868</v>
      </c>
      <c r="K27" s="78"/>
      <c r="L27" s="11"/>
      <c r="M27" s="11"/>
    </row>
    <row r="28" spans="1:13" s="2" customFormat="1" ht="15.75" customHeight="1">
      <c r="A28" s="41">
        <v>22</v>
      </c>
      <c r="B28" s="689" t="s">
        <v>810</v>
      </c>
      <c r="C28" s="159"/>
      <c r="D28" s="673" t="s">
        <v>830</v>
      </c>
      <c r="E28" s="44"/>
      <c r="F28" s="44"/>
      <c r="G28" s="44"/>
      <c r="H28" s="671">
        <v>1.4025</v>
      </c>
      <c r="I28" s="674">
        <v>13000</v>
      </c>
      <c r="J28" s="134">
        <f t="shared" si="0"/>
        <v>18232.5</v>
      </c>
      <c r="K28" s="78"/>
      <c r="L28" s="11"/>
      <c r="M28" s="11"/>
    </row>
    <row r="29" spans="1:13" s="2" customFormat="1" ht="15.75" customHeight="1">
      <c r="A29" s="41">
        <v>23</v>
      </c>
      <c r="B29" s="689" t="s">
        <v>810</v>
      </c>
      <c r="C29" s="159"/>
      <c r="D29" s="673" t="s">
        <v>830</v>
      </c>
      <c r="E29" s="44"/>
      <c r="F29" s="44"/>
      <c r="G29" s="44"/>
      <c r="H29" s="671">
        <v>1.326</v>
      </c>
      <c r="I29" s="674">
        <v>13000</v>
      </c>
      <c r="J29" s="134">
        <f t="shared" si="0"/>
        <v>17238</v>
      </c>
      <c r="K29" s="78"/>
      <c r="L29" s="11"/>
      <c r="M29" s="11"/>
    </row>
    <row r="30" spans="1:13" s="2" customFormat="1" ht="15.75" customHeight="1">
      <c r="A30" s="41">
        <v>24</v>
      </c>
      <c r="B30" s="689" t="s">
        <v>810</v>
      </c>
      <c r="C30" s="159"/>
      <c r="D30" s="673" t="s">
        <v>830</v>
      </c>
      <c r="E30" s="44"/>
      <c r="F30" s="44"/>
      <c r="G30" s="44"/>
      <c r="H30" s="671">
        <v>1.2852</v>
      </c>
      <c r="I30" s="674">
        <v>13000</v>
      </c>
      <c r="J30" s="134">
        <f t="shared" si="0"/>
        <v>16707.6</v>
      </c>
      <c r="K30" s="78"/>
      <c r="L30" s="11"/>
      <c r="M30" s="11"/>
    </row>
    <row r="31" spans="1:13" s="2" customFormat="1" ht="15.75" customHeight="1">
      <c r="A31" s="41">
        <v>25</v>
      </c>
      <c r="B31" s="688" t="s">
        <v>810</v>
      </c>
      <c r="C31" s="159"/>
      <c r="D31" s="673" t="s">
        <v>830</v>
      </c>
      <c r="E31" s="44"/>
      <c r="F31" s="44"/>
      <c r="G31" s="44"/>
      <c r="H31" s="671">
        <v>0.912</v>
      </c>
      <c r="I31" s="674">
        <v>13000</v>
      </c>
      <c r="J31" s="134">
        <f t="shared" si="0"/>
        <v>11856</v>
      </c>
      <c r="K31" s="78"/>
      <c r="L31" s="11"/>
      <c r="M31" s="11"/>
    </row>
    <row r="32" spans="1:13" s="2" customFormat="1" ht="15.75" customHeight="1">
      <c r="A32" s="41">
        <v>26</v>
      </c>
      <c r="B32" s="688" t="s">
        <v>810</v>
      </c>
      <c r="C32" s="159"/>
      <c r="D32" s="673" t="s">
        <v>830</v>
      </c>
      <c r="E32" s="44"/>
      <c r="F32" s="44"/>
      <c r="G32" s="44"/>
      <c r="H32" s="671">
        <v>0.816</v>
      </c>
      <c r="I32" s="674">
        <v>13000</v>
      </c>
      <c r="J32" s="134">
        <f t="shared" si="0"/>
        <v>10608</v>
      </c>
      <c r="K32" s="78"/>
      <c r="L32" s="11"/>
      <c r="M32" s="11"/>
    </row>
    <row r="33" spans="1:13" s="2" customFormat="1" ht="15.75" customHeight="1">
      <c r="A33" s="41">
        <v>27</v>
      </c>
      <c r="B33" s="688" t="s">
        <v>811</v>
      </c>
      <c r="C33" s="159"/>
      <c r="D33" s="673" t="s">
        <v>830</v>
      </c>
      <c r="E33" s="44"/>
      <c r="F33" s="44"/>
      <c r="G33" s="44"/>
      <c r="H33" s="671">
        <v>1.2</v>
      </c>
      <c r="I33" s="675">
        <v>9600</v>
      </c>
      <c r="J33" s="134">
        <f t="shared" si="0"/>
        <v>11520</v>
      </c>
      <c r="K33" s="78"/>
      <c r="L33" s="11"/>
      <c r="M33" s="11"/>
    </row>
    <row r="34" spans="1:13" s="2" customFormat="1" ht="15.75" customHeight="1">
      <c r="A34" s="41">
        <v>28</v>
      </c>
      <c r="B34" s="688" t="s">
        <v>811</v>
      </c>
      <c r="C34" s="159"/>
      <c r="D34" s="673" t="s">
        <v>830</v>
      </c>
      <c r="E34" s="44"/>
      <c r="F34" s="44"/>
      <c r="G34" s="44"/>
      <c r="H34" s="671">
        <v>1.242</v>
      </c>
      <c r="I34" s="675">
        <v>9600</v>
      </c>
      <c r="J34" s="134">
        <f t="shared" si="0"/>
        <v>11923.2</v>
      </c>
      <c r="K34" s="78"/>
      <c r="L34" s="11"/>
      <c r="M34" s="11"/>
    </row>
    <row r="35" spans="1:13" s="2" customFormat="1" ht="15.75" customHeight="1">
      <c r="A35" s="41">
        <v>29</v>
      </c>
      <c r="B35" s="688" t="s">
        <v>810</v>
      </c>
      <c r="C35" s="159"/>
      <c r="D35" s="673" t="s">
        <v>830</v>
      </c>
      <c r="E35" s="44"/>
      <c r="F35" s="44"/>
      <c r="G35" s="44"/>
      <c r="H35" s="671">
        <v>1.1475</v>
      </c>
      <c r="I35" s="674">
        <v>13000</v>
      </c>
      <c r="J35" s="134">
        <f t="shared" si="0"/>
        <v>14917.5</v>
      </c>
      <c r="K35" s="78"/>
      <c r="L35" s="11"/>
      <c r="M35" s="11"/>
    </row>
    <row r="36" spans="1:13" s="2" customFormat="1" ht="15.75" customHeight="1">
      <c r="A36" s="41">
        <v>30</v>
      </c>
      <c r="B36" s="688" t="s">
        <v>810</v>
      </c>
      <c r="C36" s="159"/>
      <c r="D36" s="673" t="s">
        <v>830</v>
      </c>
      <c r="E36" s="44"/>
      <c r="F36" s="44"/>
      <c r="G36" s="44"/>
      <c r="H36" s="671">
        <v>3.06</v>
      </c>
      <c r="I36" s="674">
        <v>13000</v>
      </c>
      <c r="J36" s="134">
        <f t="shared" si="0"/>
        <v>39780</v>
      </c>
      <c r="K36" s="78"/>
      <c r="L36" s="11"/>
      <c r="M36" s="11"/>
    </row>
    <row r="37" spans="1:13" s="2" customFormat="1" ht="15.75" customHeight="1">
      <c r="A37" s="41">
        <v>31</v>
      </c>
      <c r="B37" s="688" t="s">
        <v>810</v>
      </c>
      <c r="C37" s="159"/>
      <c r="D37" s="673" t="s">
        <v>830</v>
      </c>
      <c r="E37" s="44"/>
      <c r="F37" s="44"/>
      <c r="G37" s="44"/>
      <c r="H37" s="671">
        <v>1.7802</v>
      </c>
      <c r="I37" s="674">
        <v>13000</v>
      </c>
      <c r="J37" s="134">
        <f t="shared" si="0"/>
        <v>23142.6</v>
      </c>
      <c r="K37" s="78"/>
      <c r="L37" s="11"/>
      <c r="M37" s="11"/>
    </row>
    <row r="38" spans="1:13" s="2" customFormat="1" ht="15.75" customHeight="1">
      <c r="A38" s="41">
        <v>32</v>
      </c>
      <c r="B38" s="688" t="s">
        <v>810</v>
      </c>
      <c r="C38" s="159"/>
      <c r="D38" s="673" t="s">
        <v>830</v>
      </c>
      <c r="E38" s="44"/>
      <c r="F38" s="44"/>
      <c r="G38" s="44"/>
      <c r="H38" s="671">
        <v>1.6456</v>
      </c>
      <c r="I38" s="674">
        <v>13000</v>
      </c>
      <c r="J38" s="134">
        <f t="shared" si="0"/>
        <v>21392.8</v>
      </c>
      <c r="K38" s="78"/>
      <c r="L38" s="11"/>
      <c r="M38" s="11"/>
    </row>
    <row r="39" spans="1:13" s="2" customFormat="1" ht="15.75" customHeight="1">
      <c r="A39" s="41">
        <v>33</v>
      </c>
      <c r="B39" s="688" t="s">
        <v>810</v>
      </c>
      <c r="C39" s="159"/>
      <c r="D39" s="673" t="s">
        <v>830</v>
      </c>
      <c r="E39" s="44"/>
      <c r="F39" s="44"/>
      <c r="G39" s="44"/>
      <c r="H39" s="671">
        <v>1.6456</v>
      </c>
      <c r="I39" s="674">
        <v>13000</v>
      </c>
      <c r="J39" s="134">
        <f t="shared" si="0"/>
        <v>21392.8</v>
      </c>
      <c r="K39" s="78"/>
      <c r="L39" s="11"/>
      <c r="M39" s="11"/>
    </row>
    <row r="40" spans="1:13" s="2" customFormat="1" ht="15.75" customHeight="1">
      <c r="A40" s="41">
        <v>34</v>
      </c>
      <c r="B40" s="688" t="s">
        <v>810</v>
      </c>
      <c r="C40" s="159"/>
      <c r="D40" s="673" t="s">
        <v>830</v>
      </c>
      <c r="E40" s="44"/>
      <c r="F40" s="44"/>
      <c r="G40" s="44"/>
      <c r="H40" s="671">
        <v>1.7595</v>
      </c>
      <c r="I40" s="674">
        <v>13000</v>
      </c>
      <c r="J40" s="134">
        <f t="shared" si="0"/>
        <v>22873.5</v>
      </c>
      <c r="K40" s="78"/>
      <c r="L40" s="11"/>
      <c r="M40" s="11"/>
    </row>
    <row r="41" spans="1:13" s="2" customFormat="1" ht="15.75" customHeight="1">
      <c r="A41" s="41">
        <v>35</v>
      </c>
      <c r="B41" s="688" t="s">
        <v>810</v>
      </c>
      <c r="C41" s="159"/>
      <c r="D41" s="673" t="s">
        <v>830</v>
      </c>
      <c r="E41" s="44"/>
      <c r="F41" s="44"/>
      <c r="G41" s="44"/>
      <c r="H41" s="671">
        <v>3.0264</v>
      </c>
      <c r="I41" s="674">
        <v>13000</v>
      </c>
      <c r="J41" s="134">
        <f t="shared" si="0"/>
        <v>39343.2</v>
      </c>
      <c r="K41" s="78"/>
      <c r="L41" s="11"/>
      <c r="M41" s="11"/>
    </row>
    <row r="42" spans="1:13" s="2" customFormat="1" ht="15.75" customHeight="1">
      <c r="A42" s="41">
        <v>36</v>
      </c>
      <c r="B42" s="688" t="s">
        <v>810</v>
      </c>
      <c r="C42" s="159"/>
      <c r="D42" s="673" t="s">
        <v>830</v>
      </c>
      <c r="E42" s="44"/>
      <c r="F42" s="44"/>
      <c r="G42" s="44"/>
      <c r="H42" s="671">
        <v>2.8305</v>
      </c>
      <c r="I42" s="674">
        <v>13000</v>
      </c>
      <c r="J42" s="134">
        <f t="shared" si="0"/>
        <v>36796.5</v>
      </c>
      <c r="K42" s="78"/>
      <c r="L42" s="11"/>
      <c r="M42" s="11"/>
    </row>
    <row r="43" spans="1:13" s="2" customFormat="1" ht="15.75" customHeight="1">
      <c r="A43" s="41">
        <v>37</v>
      </c>
      <c r="B43" s="688" t="s">
        <v>812</v>
      </c>
      <c r="C43" s="159"/>
      <c r="D43" s="673" t="s">
        <v>830</v>
      </c>
      <c r="E43" s="44"/>
      <c r="F43" s="44"/>
      <c r="G43" s="44"/>
      <c r="H43" s="671">
        <v>0.816</v>
      </c>
      <c r="I43" s="675">
        <v>13000</v>
      </c>
      <c r="J43" s="134">
        <f t="shared" si="0"/>
        <v>10608</v>
      </c>
      <c r="K43" s="78"/>
      <c r="L43" s="11"/>
      <c r="M43" s="11"/>
    </row>
    <row r="44" spans="1:13" s="2" customFormat="1" ht="15.75" customHeight="1">
      <c r="A44" s="41">
        <v>38</v>
      </c>
      <c r="B44" s="688" t="s">
        <v>812</v>
      </c>
      <c r="C44" s="159"/>
      <c r="D44" s="673" t="s">
        <v>830</v>
      </c>
      <c r="E44" s="44"/>
      <c r="F44" s="44"/>
      <c r="G44" s="44"/>
      <c r="H44" s="671">
        <v>0.544</v>
      </c>
      <c r="I44" s="675">
        <v>13000</v>
      </c>
      <c r="J44" s="134">
        <f t="shared" si="0"/>
        <v>7072</v>
      </c>
      <c r="K44" s="78"/>
      <c r="L44" s="11"/>
      <c r="M44" s="11"/>
    </row>
    <row r="45" spans="1:13" s="2" customFormat="1" ht="15.75" customHeight="1">
      <c r="A45" s="41">
        <v>39</v>
      </c>
      <c r="B45" s="688" t="s">
        <v>810</v>
      </c>
      <c r="C45" s="159"/>
      <c r="D45" s="673" t="s">
        <v>830</v>
      </c>
      <c r="E45" s="44"/>
      <c r="F45" s="44"/>
      <c r="G45" s="44"/>
      <c r="H45" s="671">
        <v>9.6</v>
      </c>
      <c r="I45" s="674">
        <v>13000</v>
      </c>
      <c r="J45" s="134">
        <f t="shared" si="0"/>
        <v>124800</v>
      </c>
      <c r="K45" s="78"/>
      <c r="L45" s="11"/>
      <c r="M45" s="11"/>
    </row>
    <row r="46" spans="1:13" s="2" customFormat="1" ht="15.75" customHeight="1">
      <c r="A46" s="41">
        <v>40</v>
      </c>
      <c r="B46" s="688" t="s">
        <v>813</v>
      </c>
      <c r="C46" s="159"/>
      <c r="D46" s="673" t="s">
        <v>830</v>
      </c>
      <c r="E46" s="44"/>
      <c r="F46" s="44"/>
      <c r="G46" s="44"/>
      <c r="H46" s="671">
        <v>1.173</v>
      </c>
      <c r="I46" s="675">
        <v>3000</v>
      </c>
      <c r="J46" s="134">
        <f t="shared" si="0"/>
        <v>3519</v>
      </c>
      <c r="K46" s="78"/>
      <c r="L46" s="11"/>
      <c r="M46" s="11"/>
    </row>
    <row r="47" spans="1:13" s="2" customFormat="1" ht="15.75" customHeight="1">
      <c r="A47" s="41">
        <v>41</v>
      </c>
      <c r="B47" s="688" t="s">
        <v>814</v>
      </c>
      <c r="C47" s="159"/>
      <c r="D47" s="673" t="s">
        <v>830</v>
      </c>
      <c r="E47" s="44"/>
      <c r="F47" s="44"/>
      <c r="G47" s="44"/>
      <c r="H47" s="671">
        <v>0.5738</v>
      </c>
      <c r="I47" s="675">
        <v>3050</v>
      </c>
      <c r="J47" s="134">
        <f t="shared" si="0"/>
        <v>1750.09</v>
      </c>
      <c r="K47" s="78"/>
      <c r="L47" s="11"/>
      <c r="M47" s="11"/>
    </row>
    <row r="48" spans="1:13" s="2" customFormat="1" ht="15.75" customHeight="1">
      <c r="A48" s="41">
        <v>42</v>
      </c>
      <c r="B48" s="688" t="s">
        <v>815</v>
      </c>
      <c r="C48" s="159"/>
      <c r="D48" s="673" t="s">
        <v>830</v>
      </c>
      <c r="E48" s="44"/>
      <c r="F48" s="44"/>
      <c r="G48" s="44"/>
      <c r="H48" s="671">
        <v>1.36</v>
      </c>
      <c r="I48" s="675">
        <v>2800</v>
      </c>
      <c r="J48" s="134">
        <f t="shared" si="0"/>
        <v>3808</v>
      </c>
      <c r="K48" s="78"/>
      <c r="L48" s="11"/>
      <c r="M48" s="11"/>
    </row>
    <row r="49" spans="1:13" s="2" customFormat="1" ht="15.75" customHeight="1">
      <c r="A49" s="41">
        <v>43</v>
      </c>
      <c r="B49" s="688" t="s">
        <v>814</v>
      </c>
      <c r="C49" s="159"/>
      <c r="D49" s="673" t="s">
        <v>830</v>
      </c>
      <c r="E49" s="44"/>
      <c r="F49" s="44"/>
      <c r="G49" s="44"/>
      <c r="H49" s="671">
        <v>2.618</v>
      </c>
      <c r="I49" s="675">
        <v>3050</v>
      </c>
      <c r="J49" s="134">
        <f t="shared" si="0"/>
        <v>7984.9</v>
      </c>
      <c r="K49" s="78"/>
      <c r="L49" s="11"/>
      <c r="M49" s="11"/>
    </row>
    <row r="50" spans="1:13" s="2" customFormat="1" ht="15.75" customHeight="1">
      <c r="A50" s="41">
        <v>44</v>
      </c>
      <c r="B50" s="688" t="s">
        <v>814</v>
      </c>
      <c r="C50" s="159"/>
      <c r="D50" s="673" t="s">
        <v>830</v>
      </c>
      <c r="E50" s="44"/>
      <c r="F50" s="44"/>
      <c r="G50" s="44"/>
      <c r="H50" s="671">
        <v>0.816</v>
      </c>
      <c r="I50" s="675">
        <v>3050</v>
      </c>
      <c r="J50" s="134">
        <f t="shared" si="0"/>
        <v>2488.8</v>
      </c>
      <c r="K50" s="78"/>
      <c r="L50" s="11"/>
      <c r="M50" s="11"/>
    </row>
    <row r="51" spans="1:13" s="2" customFormat="1" ht="15.75" customHeight="1">
      <c r="A51" s="41">
        <v>45</v>
      </c>
      <c r="B51" s="688" t="s">
        <v>804</v>
      </c>
      <c r="C51" s="159"/>
      <c r="D51" s="673" t="s">
        <v>830</v>
      </c>
      <c r="E51" s="44"/>
      <c r="F51" s="44"/>
      <c r="G51" s="44"/>
      <c r="H51" s="671">
        <v>0.7344</v>
      </c>
      <c r="I51" s="675">
        <v>10500</v>
      </c>
      <c r="J51" s="134">
        <f t="shared" si="0"/>
        <v>7711.2</v>
      </c>
      <c r="K51" s="78"/>
      <c r="L51" s="11"/>
      <c r="M51" s="11"/>
    </row>
    <row r="52" spans="1:13" s="2" customFormat="1" ht="15.75" customHeight="1">
      <c r="A52" s="41">
        <v>46</v>
      </c>
      <c r="B52" s="688" t="s">
        <v>814</v>
      </c>
      <c r="C52" s="159"/>
      <c r="D52" s="673" t="s">
        <v>830</v>
      </c>
      <c r="E52" s="44"/>
      <c r="F52" s="44"/>
      <c r="G52" s="44"/>
      <c r="H52" s="671">
        <v>1.9622</v>
      </c>
      <c r="I52" s="675">
        <v>3050</v>
      </c>
      <c r="J52" s="134">
        <f t="shared" si="0"/>
        <v>5984.71</v>
      </c>
      <c r="K52" s="78"/>
      <c r="L52" s="11"/>
      <c r="M52" s="11"/>
    </row>
    <row r="53" spans="1:13" s="2" customFormat="1" ht="15.75" customHeight="1">
      <c r="A53" s="41">
        <v>47</v>
      </c>
      <c r="B53" s="689" t="s">
        <v>804</v>
      </c>
      <c r="C53" s="159"/>
      <c r="D53" s="673" t="s">
        <v>830</v>
      </c>
      <c r="E53" s="44"/>
      <c r="F53" s="44"/>
      <c r="G53" s="44"/>
      <c r="H53" s="671">
        <v>0.54</v>
      </c>
      <c r="I53" s="675">
        <v>10500</v>
      </c>
      <c r="J53" s="134">
        <f t="shared" si="0"/>
        <v>5670</v>
      </c>
      <c r="K53" s="78"/>
      <c r="L53" s="11"/>
      <c r="M53" s="11"/>
    </row>
    <row r="54" spans="1:13" s="2" customFormat="1" ht="15.75" customHeight="1">
      <c r="A54" s="41">
        <v>48</v>
      </c>
      <c r="B54" s="689" t="s">
        <v>809</v>
      </c>
      <c r="C54" s="159"/>
      <c r="D54" s="673" t="s">
        <v>830</v>
      </c>
      <c r="E54" s="44"/>
      <c r="F54" s="44"/>
      <c r="G54" s="44"/>
      <c r="H54" s="671">
        <v>1.7791</v>
      </c>
      <c r="I54" s="675">
        <v>6800</v>
      </c>
      <c r="J54" s="134">
        <f t="shared" si="0"/>
        <v>12097.88</v>
      </c>
      <c r="K54" s="78"/>
      <c r="L54" s="11"/>
      <c r="M54" s="11"/>
    </row>
    <row r="55" spans="1:13" s="2" customFormat="1" ht="15.75" customHeight="1">
      <c r="A55" s="41">
        <v>49</v>
      </c>
      <c r="B55" s="689" t="s">
        <v>809</v>
      </c>
      <c r="C55" s="159"/>
      <c r="D55" s="673" t="s">
        <v>830</v>
      </c>
      <c r="E55" s="44"/>
      <c r="F55" s="44"/>
      <c r="G55" s="44"/>
      <c r="H55" s="671">
        <v>1.5708</v>
      </c>
      <c r="I55" s="675">
        <v>6800</v>
      </c>
      <c r="J55" s="134">
        <f t="shared" si="0"/>
        <v>10681.44</v>
      </c>
      <c r="K55" s="78"/>
      <c r="L55" s="11"/>
      <c r="M55" s="11"/>
    </row>
    <row r="56" spans="1:13" s="2" customFormat="1" ht="15.75" customHeight="1">
      <c r="A56" s="41">
        <v>50</v>
      </c>
      <c r="B56" s="689" t="s">
        <v>807</v>
      </c>
      <c r="C56" s="159"/>
      <c r="D56" s="673" t="s">
        <v>830</v>
      </c>
      <c r="E56" s="44"/>
      <c r="F56" s="44"/>
      <c r="G56" s="44"/>
      <c r="H56" s="671">
        <v>1.68</v>
      </c>
      <c r="I56" s="674">
        <v>16000</v>
      </c>
      <c r="J56" s="134">
        <f t="shared" si="0"/>
        <v>26880</v>
      </c>
      <c r="K56" s="78"/>
      <c r="L56" s="11"/>
      <c r="M56" s="11"/>
    </row>
    <row r="57" spans="1:13" s="2" customFormat="1" ht="15.75" customHeight="1">
      <c r="A57" s="41">
        <v>51</v>
      </c>
      <c r="B57" s="689" t="s">
        <v>809</v>
      </c>
      <c r="C57" s="159"/>
      <c r="D57" s="673" t="s">
        <v>830</v>
      </c>
      <c r="E57" s="44"/>
      <c r="F57" s="44"/>
      <c r="G57" s="44"/>
      <c r="H57" s="671">
        <v>0.25</v>
      </c>
      <c r="I57" s="675">
        <v>6800</v>
      </c>
      <c r="J57" s="134">
        <f t="shared" si="0"/>
        <v>1700</v>
      </c>
      <c r="K57" s="78"/>
      <c r="L57" s="11"/>
      <c r="M57" s="11"/>
    </row>
    <row r="58" spans="1:13" s="2" customFormat="1" ht="15.75" customHeight="1">
      <c r="A58" s="41">
        <v>52</v>
      </c>
      <c r="B58" s="689" t="s">
        <v>809</v>
      </c>
      <c r="C58" s="159"/>
      <c r="D58" s="673" t="s">
        <v>830</v>
      </c>
      <c r="E58" s="44"/>
      <c r="F58" s="44"/>
      <c r="G58" s="44"/>
      <c r="H58" s="671">
        <v>0.5967</v>
      </c>
      <c r="I58" s="675">
        <v>6800</v>
      </c>
      <c r="J58" s="134">
        <f t="shared" si="0"/>
        <v>4057.56</v>
      </c>
      <c r="K58" s="78"/>
      <c r="L58" s="11"/>
      <c r="M58" s="11"/>
    </row>
    <row r="59" spans="1:13" s="2" customFormat="1" ht="15.75" customHeight="1">
      <c r="A59" s="41">
        <v>53</v>
      </c>
      <c r="B59" s="689" t="s">
        <v>809</v>
      </c>
      <c r="C59" s="159"/>
      <c r="D59" s="673" t="s">
        <v>830</v>
      </c>
      <c r="E59" s="44"/>
      <c r="F59" s="44"/>
      <c r="G59" s="44"/>
      <c r="H59" s="671">
        <v>1.54</v>
      </c>
      <c r="I59" s="675">
        <v>6800</v>
      </c>
      <c r="J59" s="134">
        <f t="shared" si="0"/>
        <v>10472</v>
      </c>
      <c r="K59" s="78"/>
      <c r="L59" s="11"/>
      <c r="M59" s="11"/>
    </row>
    <row r="60" spans="1:13" s="2" customFormat="1" ht="15.75" customHeight="1">
      <c r="A60" s="41">
        <v>54</v>
      </c>
      <c r="B60" s="689" t="s">
        <v>809</v>
      </c>
      <c r="C60" s="159"/>
      <c r="D60" s="673" t="s">
        <v>830</v>
      </c>
      <c r="E60" s="44"/>
      <c r="F60" s="44"/>
      <c r="G60" s="44"/>
      <c r="H60" s="671">
        <v>1.275</v>
      </c>
      <c r="I60" s="675">
        <v>6800</v>
      </c>
      <c r="J60" s="134">
        <f t="shared" si="0"/>
        <v>8670</v>
      </c>
      <c r="K60" s="78"/>
      <c r="L60" s="11"/>
      <c r="M60" s="11"/>
    </row>
    <row r="61" spans="1:13" s="2" customFormat="1" ht="15.75" customHeight="1">
      <c r="A61" s="41">
        <v>55</v>
      </c>
      <c r="B61" s="689" t="s">
        <v>809</v>
      </c>
      <c r="C61" s="159"/>
      <c r="D61" s="673" t="s">
        <v>830</v>
      </c>
      <c r="E61" s="44"/>
      <c r="F61" s="44"/>
      <c r="G61" s="44"/>
      <c r="H61" s="671">
        <v>1.4918</v>
      </c>
      <c r="I61" s="675">
        <v>6800</v>
      </c>
      <c r="J61" s="134">
        <f t="shared" si="0"/>
        <v>10144.24</v>
      </c>
      <c r="K61" s="78"/>
      <c r="L61" s="11"/>
      <c r="M61" s="11"/>
    </row>
    <row r="62" spans="1:13" s="2" customFormat="1" ht="15.75" customHeight="1">
      <c r="A62" s="41">
        <v>56</v>
      </c>
      <c r="B62" s="689" t="s">
        <v>809</v>
      </c>
      <c r="C62" s="159"/>
      <c r="D62" s="673" t="s">
        <v>830</v>
      </c>
      <c r="E62" s="44"/>
      <c r="F62" s="44"/>
      <c r="G62" s="44"/>
      <c r="H62" s="671">
        <v>1.666</v>
      </c>
      <c r="I62" s="675">
        <v>6800</v>
      </c>
      <c r="J62" s="134">
        <f t="shared" si="0"/>
        <v>11328.8</v>
      </c>
      <c r="K62" s="78"/>
      <c r="L62" s="11"/>
      <c r="M62" s="11"/>
    </row>
    <row r="63" spans="1:13" s="2" customFormat="1" ht="15.75" customHeight="1">
      <c r="A63" s="41">
        <v>57</v>
      </c>
      <c r="B63" s="689" t="s">
        <v>809</v>
      </c>
      <c r="C63" s="159"/>
      <c r="D63" s="673" t="s">
        <v>830</v>
      </c>
      <c r="E63" s="44"/>
      <c r="F63" s="44"/>
      <c r="G63" s="44"/>
      <c r="H63" s="671">
        <v>1.424</v>
      </c>
      <c r="I63" s="675">
        <v>6800</v>
      </c>
      <c r="J63" s="134">
        <f t="shared" si="0"/>
        <v>9683.2</v>
      </c>
      <c r="K63" s="78"/>
      <c r="L63" s="11"/>
      <c r="M63" s="11"/>
    </row>
    <row r="64" spans="1:13" s="2" customFormat="1" ht="15.75" customHeight="1">
      <c r="A64" s="41">
        <v>58</v>
      </c>
      <c r="B64" s="689" t="s">
        <v>809</v>
      </c>
      <c r="C64" s="159"/>
      <c r="D64" s="673" t="s">
        <v>830</v>
      </c>
      <c r="E64" s="44"/>
      <c r="F64" s="44"/>
      <c r="G64" s="44"/>
      <c r="H64" s="671">
        <v>0.98</v>
      </c>
      <c r="I64" s="675">
        <v>6800</v>
      </c>
      <c r="J64" s="134">
        <f t="shared" si="0"/>
        <v>6664</v>
      </c>
      <c r="K64" s="78"/>
      <c r="L64" s="11"/>
      <c r="M64" s="11"/>
    </row>
    <row r="65" spans="1:13" s="2" customFormat="1" ht="15.75" customHeight="1">
      <c r="A65" s="41">
        <v>59</v>
      </c>
      <c r="B65" s="689" t="s">
        <v>809</v>
      </c>
      <c r="C65" s="159"/>
      <c r="D65" s="673" t="s">
        <v>830</v>
      </c>
      <c r="E65" s="44"/>
      <c r="F65" s="44"/>
      <c r="G65" s="44"/>
      <c r="H65" s="671">
        <v>1.4076</v>
      </c>
      <c r="I65" s="675">
        <v>6800</v>
      </c>
      <c r="J65" s="134">
        <f t="shared" si="0"/>
        <v>9571.68</v>
      </c>
      <c r="K65" s="78"/>
      <c r="L65" s="11"/>
      <c r="M65" s="11"/>
    </row>
    <row r="66" spans="1:13" s="2" customFormat="1" ht="15.75" customHeight="1">
      <c r="A66" s="41">
        <v>60</v>
      </c>
      <c r="B66" s="689" t="s">
        <v>809</v>
      </c>
      <c r="C66" s="159"/>
      <c r="D66" s="673" t="s">
        <v>830</v>
      </c>
      <c r="E66" s="44"/>
      <c r="F66" s="44"/>
      <c r="G66" s="44"/>
      <c r="H66" s="671">
        <v>0.7229</v>
      </c>
      <c r="I66" s="675">
        <v>6800</v>
      </c>
      <c r="J66" s="134">
        <f t="shared" si="0"/>
        <v>4915.72</v>
      </c>
      <c r="K66" s="78"/>
      <c r="L66" s="11"/>
      <c r="M66" s="11"/>
    </row>
    <row r="67" spans="1:13" s="2" customFormat="1" ht="15.75" customHeight="1">
      <c r="A67" s="41">
        <v>61</v>
      </c>
      <c r="B67" s="689" t="s">
        <v>809</v>
      </c>
      <c r="C67" s="159"/>
      <c r="D67" s="673" t="s">
        <v>830</v>
      </c>
      <c r="E67" s="44"/>
      <c r="F67" s="44"/>
      <c r="G67" s="44"/>
      <c r="H67" s="671">
        <v>1.134</v>
      </c>
      <c r="I67" s="675">
        <v>6800</v>
      </c>
      <c r="J67" s="134">
        <f t="shared" si="0"/>
        <v>7711.2</v>
      </c>
      <c r="K67" s="78"/>
      <c r="L67" s="11"/>
      <c r="M67" s="11"/>
    </row>
    <row r="68" spans="1:13" s="2" customFormat="1" ht="15.75" customHeight="1">
      <c r="A68" s="41">
        <v>62</v>
      </c>
      <c r="B68" s="689" t="s">
        <v>809</v>
      </c>
      <c r="C68" s="159"/>
      <c r="D68" s="673" t="s">
        <v>830</v>
      </c>
      <c r="E68" s="44"/>
      <c r="F68" s="44"/>
      <c r="G68" s="44"/>
      <c r="H68" s="671">
        <v>1.05</v>
      </c>
      <c r="I68" s="675">
        <v>6800</v>
      </c>
      <c r="J68" s="134">
        <f t="shared" si="0"/>
        <v>7140</v>
      </c>
      <c r="K68" s="78"/>
      <c r="L68" s="11"/>
      <c r="M68" s="11"/>
    </row>
    <row r="69" spans="1:13" s="2" customFormat="1" ht="15.75" customHeight="1">
      <c r="A69" s="41">
        <v>63</v>
      </c>
      <c r="B69" s="689" t="s">
        <v>809</v>
      </c>
      <c r="C69" s="159"/>
      <c r="D69" s="673" t="s">
        <v>830</v>
      </c>
      <c r="E69" s="44"/>
      <c r="F69" s="44"/>
      <c r="G69" s="44"/>
      <c r="H69" s="671">
        <v>1.3464</v>
      </c>
      <c r="I69" s="675">
        <v>6800</v>
      </c>
      <c r="J69" s="134">
        <f aca="true" t="shared" si="1" ref="J69:J100">H69*I69</f>
        <v>9155.52</v>
      </c>
      <c r="K69" s="78"/>
      <c r="L69" s="11"/>
      <c r="M69" s="11"/>
    </row>
    <row r="70" spans="1:13" s="2" customFormat="1" ht="15.75" customHeight="1">
      <c r="A70" s="41">
        <v>64</v>
      </c>
      <c r="B70" s="689" t="s">
        <v>816</v>
      </c>
      <c r="C70" s="159"/>
      <c r="D70" s="673" t="s">
        <v>830</v>
      </c>
      <c r="E70" s="44"/>
      <c r="F70" s="44"/>
      <c r="G70" s="44"/>
      <c r="H70" s="671">
        <v>0.4485</v>
      </c>
      <c r="I70" s="674">
        <v>12000</v>
      </c>
      <c r="J70" s="134">
        <f t="shared" si="1"/>
        <v>5382</v>
      </c>
      <c r="K70" s="78"/>
      <c r="L70" s="11"/>
      <c r="M70" s="11"/>
    </row>
    <row r="71" spans="1:13" s="2" customFormat="1" ht="15.75" customHeight="1">
      <c r="A71" s="41">
        <v>65</v>
      </c>
      <c r="B71" s="689" t="s">
        <v>816</v>
      </c>
      <c r="C71" s="159"/>
      <c r="D71" s="673" t="s">
        <v>830</v>
      </c>
      <c r="E71" s="44"/>
      <c r="F71" s="44"/>
      <c r="G71" s="44"/>
      <c r="H71" s="671">
        <v>1.292</v>
      </c>
      <c r="I71" s="674">
        <v>12000</v>
      </c>
      <c r="J71" s="134">
        <f t="shared" si="1"/>
        <v>15504</v>
      </c>
      <c r="K71" s="78"/>
      <c r="L71" s="11"/>
      <c r="M71" s="11"/>
    </row>
    <row r="72" spans="1:13" s="2" customFormat="1" ht="15.75" customHeight="1">
      <c r="A72" s="41">
        <v>66</v>
      </c>
      <c r="B72" s="689" t="s">
        <v>816</v>
      </c>
      <c r="C72" s="159"/>
      <c r="D72" s="673" t="s">
        <v>830</v>
      </c>
      <c r="E72" s="44"/>
      <c r="F72" s="44"/>
      <c r="G72" s="44"/>
      <c r="H72" s="671">
        <v>0.476</v>
      </c>
      <c r="I72" s="674">
        <v>12000</v>
      </c>
      <c r="J72" s="134">
        <f t="shared" si="1"/>
        <v>5712</v>
      </c>
      <c r="K72" s="78"/>
      <c r="L72" s="11"/>
      <c r="M72" s="11"/>
    </row>
    <row r="73" spans="1:13" s="2" customFormat="1" ht="15.75" customHeight="1">
      <c r="A73" s="41">
        <v>67</v>
      </c>
      <c r="B73" s="689" t="s">
        <v>816</v>
      </c>
      <c r="C73" s="159"/>
      <c r="D73" s="673" t="s">
        <v>830</v>
      </c>
      <c r="E73" s="44"/>
      <c r="F73" s="44"/>
      <c r="G73" s="44"/>
      <c r="H73" s="671">
        <v>0.3366</v>
      </c>
      <c r="I73" s="674">
        <v>12000</v>
      </c>
      <c r="J73" s="134">
        <f t="shared" si="1"/>
        <v>4039.2</v>
      </c>
      <c r="K73" s="78"/>
      <c r="L73" s="11"/>
      <c r="M73" s="11"/>
    </row>
    <row r="74" spans="1:13" s="2" customFormat="1" ht="15.75" customHeight="1">
      <c r="A74" s="41">
        <v>68</v>
      </c>
      <c r="B74" s="689" t="s">
        <v>816</v>
      </c>
      <c r="C74" s="159"/>
      <c r="D74" s="673" t="s">
        <v>830</v>
      </c>
      <c r="E74" s="44"/>
      <c r="F74" s="44"/>
      <c r="G74" s="44"/>
      <c r="H74" s="671">
        <v>0.648</v>
      </c>
      <c r="I74" s="674">
        <v>12000</v>
      </c>
      <c r="J74" s="134">
        <f t="shared" si="1"/>
        <v>7776</v>
      </c>
      <c r="K74" s="78"/>
      <c r="L74" s="11"/>
      <c r="M74" s="11"/>
    </row>
    <row r="75" spans="1:13" s="2" customFormat="1" ht="15.75" customHeight="1">
      <c r="A75" s="41">
        <v>69</v>
      </c>
      <c r="B75" s="689" t="s">
        <v>816</v>
      </c>
      <c r="C75" s="159"/>
      <c r="D75" s="673" t="s">
        <v>830</v>
      </c>
      <c r="E75" s="44"/>
      <c r="F75" s="44"/>
      <c r="G75" s="44"/>
      <c r="H75" s="671">
        <v>0.88</v>
      </c>
      <c r="I75" s="674">
        <v>12000</v>
      </c>
      <c r="J75" s="134">
        <f t="shared" si="1"/>
        <v>10560</v>
      </c>
      <c r="K75" s="78"/>
      <c r="L75" s="11"/>
      <c r="M75" s="11"/>
    </row>
    <row r="76" spans="1:13" s="2" customFormat="1" ht="15.75" customHeight="1">
      <c r="A76" s="41">
        <v>70</v>
      </c>
      <c r="B76" s="689" t="s">
        <v>817</v>
      </c>
      <c r="C76" s="159"/>
      <c r="D76" s="673" t="s">
        <v>830</v>
      </c>
      <c r="E76" s="44"/>
      <c r="F76" s="44"/>
      <c r="G76" s="44"/>
      <c r="H76" s="671">
        <v>1.716</v>
      </c>
      <c r="I76" s="674">
        <v>16880</v>
      </c>
      <c r="J76" s="134">
        <f t="shared" si="1"/>
        <v>28966.08</v>
      </c>
      <c r="K76" s="78"/>
      <c r="L76" s="11"/>
      <c r="M76" s="11"/>
    </row>
    <row r="77" spans="1:13" s="2" customFormat="1" ht="15.75" customHeight="1">
      <c r="A77" s="41">
        <v>71</v>
      </c>
      <c r="B77" s="689" t="s">
        <v>816</v>
      </c>
      <c r="C77" s="159"/>
      <c r="D77" s="673" t="s">
        <v>830</v>
      </c>
      <c r="E77" s="44"/>
      <c r="F77" s="44"/>
      <c r="G77" s="44"/>
      <c r="H77" s="671">
        <v>1.7136</v>
      </c>
      <c r="I77" s="674">
        <v>12000</v>
      </c>
      <c r="J77" s="134">
        <f t="shared" si="1"/>
        <v>20563.2</v>
      </c>
      <c r="K77" s="78"/>
      <c r="L77" s="11"/>
      <c r="M77" s="11"/>
    </row>
    <row r="78" spans="1:13" s="2" customFormat="1" ht="15.75" customHeight="1">
      <c r="A78" s="41">
        <v>72</v>
      </c>
      <c r="B78" s="689" t="s">
        <v>816</v>
      </c>
      <c r="C78" s="159"/>
      <c r="D78" s="673" t="s">
        <v>830</v>
      </c>
      <c r="E78" s="44"/>
      <c r="F78" s="44"/>
      <c r="G78" s="44"/>
      <c r="H78" s="671">
        <v>0.8415</v>
      </c>
      <c r="I78" s="674">
        <v>12000</v>
      </c>
      <c r="J78" s="134">
        <f t="shared" si="1"/>
        <v>10098</v>
      </c>
      <c r="K78" s="78"/>
      <c r="L78" s="11"/>
      <c r="M78" s="11"/>
    </row>
    <row r="79" spans="1:13" s="2" customFormat="1" ht="15.75" customHeight="1">
      <c r="A79" s="41">
        <v>73</v>
      </c>
      <c r="B79" s="689" t="s">
        <v>816</v>
      </c>
      <c r="C79" s="159"/>
      <c r="D79" s="673" t="s">
        <v>830</v>
      </c>
      <c r="E79" s="44"/>
      <c r="F79" s="44"/>
      <c r="G79" s="44"/>
      <c r="H79" s="671">
        <v>0.352</v>
      </c>
      <c r="I79" s="674">
        <v>12000</v>
      </c>
      <c r="J79" s="134">
        <f t="shared" si="1"/>
        <v>4224</v>
      </c>
      <c r="K79" s="78"/>
      <c r="L79" s="11"/>
      <c r="M79" s="11"/>
    </row>
    <row r="80" spans="1:13" s="2" customFormat="1" ht="15.75" customHeight="1">
      <c r="A80" s="41">
        <v>74</v>
      </c>
      <c r="B80" s="688" t="s">
        <v>818</v>
      </c>
      <c r="C80" s="159"/>
      <c r="D80" s="673" t="s">
        <v>830</v>
      </c>
      <c r="E80" s="44"/>
      <c r="F80" s="44"/>
      <c r="G80" s="44"/>
      <c r="H80" s="671">
        <v>0.9</v>
      </c>
      <c r="I80" s="672">
        <v>13504</v>
      </c>
      <c r="J80" s="134">
        <f t="shared" si="1"/>
        <v>12153.6</v>
      </c>
      <c r="K80" s="78"/>
      <c r="L80" s="11"/>
      <c r="M80" s="11"/>
    </row>
    <row r="81" spans="1:13" s="2" customFormat="1" ht="15.75" customHeight="1">
      <c r="A81" s="41">
        <v>75</v>
      </c>
      <c r="B81" s="688" t="s">
        <v>818</v>
      </c>
      <c r="C81" s="159"/>
      <c r="D81" s="673" t="s">
        <v>830</v>
      </c>
      <c r="E81" s="44"/>
      <c r="F81" s="44"/>
      <c r="G81" s="44"/>
      <c r="H81" s="671">
        <v>0.924</v>
      </c>
      <c r="I81" s="672">
        <v>13504</v>
      </c>
      <c r="J81" s="134">
        <f t="shared" si="1"/>
        <v>12477.7</v>
      </c>
      <c r="K81" s="78"/>
      <c r="L81" s="11"/>
      <c r="M81" s="11"/>
    </row>
    <row r="82" spans="1:13" s="2" customFormat="1" ht="15.75" customHeight="1">
      <c r="A82" s="41">
        <v>76</v>
      </c>
      <c r="B82" s="689" t="s">
        <v>804</v>
      </c>
      <c r="C82" s="159"/>
      <c r="D82" s="673" t="s">
        <v>830</v>
      </c>
      <c r="E82" s="44"/>
      <c r="F82" s="44"/>
      <c r="G82" s="44"/>
      <c r="H82" s="671">
        <v>0.714</v>
      </c>
      <c r="I82" s="672">
        <v>10500</v>
      </c>
      <c r="J82" s="134">
        <f t="shared" si="1"/>
        <v>7497</v>
      </c>
      <c r="K82" s="78"/>
      <c r="L82" s="11"/>
      <c r="M82" s="11"/>
    </row>
    <row r="83" spans="1:13" s="2" customFormat="1" ht="15.75" customHeight="1">
      <c r="A83" s="41">
        <v>77</v>
      </c>
      <c r="B83" s="689" t="s">
        <v>806</v>
      </c>
      <c r="C83" s="159"/>
      <c r="D83" s="673" t="s">
        <v>830</v>
      </c>
      <c r="E83" s="44"/>
      <c r="F83" s="44"/>
      <c r="G83" s="44"/>
      <c r="H83" s="671">
        <v>1.1367</v>
      </c>
      <c r="I83" s="674">
        <v>8400</v>
      </c>
      <c r="J83" s="134">
        <f t="shared" si="1"/>
        <v>9548.28</v>
      </c>
      <c r="K83" s="78"/>
      <c r="L83" s="11"/>
      <c r="M83" s="11"/>
    </row>
    <row r="84" spans="1:13" s="2" customFormat="1" ht="15.75" customHeight="1">
      <c r="A84" s="41">
        <v>78</v>
      </c>
      <c r="B84" s="689" t="s">
        <v>806</v>
      </c>
      <c r="C84" s="159"/>
      <c r="D84" s="673" t="s">
        <v>830</v>
      </c>
      <c r="E84" s="44"/>
      <c r="F84" s="44"/>
      <c r="G84" s="44"/>
      <c r="H84" s="671">
        <v>0.8925</v>
      </c>
      <c r="I84" s="674">
        <v>8400</v>
      </c>
      <c r="J84" s="134">
        <f t="shared" si="1"/>
        <v>7497</v>
      </c>
      <c r="K84" s="78"/>
      <c r="L84" s="11"/>
      <c r="M84" s="11"/>
    </row>
    <row r="85" spans="1:13" s="2" customFormat="1" ht="15.75" customHeight="1">
      <c r="A85" s="41">
        <v>79</v>
      </c>
      <c r="B85" s="689" t="s">
        <v>806</v>
      </c>
      <c r="C85" s="159"/>
      <c r="D85" s="673" t="s">
        <v>830</v>
      </c>
      <c r="E85" s="44"/>
      <c r="F85" s="44"/>
      <c r="G85" s="44"/>
      <c r="H85" s="671">
        <v>1.19</v>
      </c>
      <c r="I85" s="674">
        <v>8400</v>
      </c>
      <c r="J85" s="134">
        <f t="shared" si="1"/>
        <v>9996</v>
      </c>
      <c r="K85" s="78"/>
      <c r="L85" s="11"/>
      <c r="M85" s="11"/>
    </row>
    <row r="86" spans="1:13" s="2" customFormat="1" ht="15.75" customHeight="1">
      <c r="A86" s="41">
        <v>80</v>
      </c>
      <c r="B86" s="689" t="s">
        <v>806</v>
      </c>
      <c r="C86" s="159"/>
      <c r="D86" s="673" t="s">
        <v>830</v>
      </c>
      <c r="E86" s="44"/>
      <c r="F86" s="44"/>
      <c r="G86" s="44"/>
      <c r="H86" s="671">
        <v>2.023</v>
      </c>
      <c r="I86" s="674">
        <v>8400</v>
      </c>
      <c r="J86" s="134">
        <f t="shared" si="1"/>
        <v>16993.2</v>
      </c>
      <c r="K86" s="78"/>
      <c r="L86" s="11"/>
      <c r="M86" s="11"/>
    </row>
    <row r="87" spans="1:13" s="2" customFormat="1" ht="15.75" customHeight="1">
      <c r="A87" s="41">
        <v>81</v>
      </c>
      <c r="B87" s="689" t="s">
        <v>806</v>
      </c>
      <c r="C87" s="159"/>
      <c r="D87" s="673" t="s">
        <v>830</v>
      </c>
      <c r="E87" s="44"/>
      <c r="F87" s="44"/>
      <c r="G87" s="44"/>
      <c r="H87" s="671">
        <v>2.295</v>
      </c>
      <c r="I87" s="674">
        <v>8400</v>
      </c>
      <c r="J87" s="134">
        <f t="shared" si="1"/>
        <v>19278</v>
      </c>
      <c r="K87" s="78"/>
      <c r="L87" s="11"/>
      <c r="M87" s="11"/>
    </row>
    <row r="88" spans="1:13" s="2" customFormat="1" ht="15.75" customHeight="1">
      <c r="A88" s="41">
        <v>82</v>
      </c>
      <c r="B88" s="689" t="s">
        <v>806</v>
      </c>
      <c r="C88" s="159"/>
      <c r="D88" s="673" t="s">
        <v>830</v>
      </c>
      <c r="E88" s="44"/>
      <c r="F88" s="44"/>
      <c r="G88" s="44"/>
      <c r="H88" s="671">
        <v>1.326</v>
      </c>
      <c r="I88" s="674">
        <v>8400</v>
      </c>
      <c r="J88" s="134">
        <f t="shared" si="1"/>
        <v>11138.4</v>
      </c>
      <c r="K88" s="78"/>
      <c r="L88" s="11"/>
      <c r="M88" s="11"/>
    </row>
    <row r="89" spans="1:13" s="2" customFormat="1" ht="15.75" customHeight="1">
      <c r="A89" s="41">
        <v>83</v>
      </c>
      <c r="B89" s="689" t="s">
        <v>806</v>
      </c>
      <c r="C89" s="159"/>
      <c r="D89" s="673" t="s">
        <v>830</v>
      </c>
      <c r="E89" s="44"/>
      <c r="F89" s="44"/>
      <c r="G89" s="44"/>
      <c r="H89" s="671">
        <v>2.04</v>
      </c>
      <c r="I89" s="674">
        <v>8400</v>
      </c>
      <c r="J89" s="134">
        <f t="shared" si="1"/>
        <v>17136</v>
      </c>
      <c r="K89" s="78"/>
      <c r="L89" s="11"/>
      <c r="M89" s="11"/>
    </row>
    <row r="90" spans="1:13" s="2" customFormat="1" ht="15.75" customHeight="1">
      <c r="A90" s="41">
        <v>84</v>
      </c>
      <c r="B90" s="689" t="s">
        <v>806</v>
      </c>
      <c r="C90" s="159"/>
      <c r="D90" s="673" t="s">
        <v>830</v>
      </c>
      <c r="E90" s="44"/>
      <c r="F90" s="44"/>
      <c r="G90" s="44"/>
      <c r="H90" s="671">
        <v>2.72</v>
      </c>
      <c r="I90" s="674">
        <v>8400</v>
      </c>
      <c r="J90" s="134">
        <f t="shared" si="1"/>
        <v>22848</v>
      </c>
      <c r="K90" s="78"/>
      <c r="L90" s="11"/>
      <c r="M90" s="11"/>
    </row>
    <row r="91" spans="1:13" s="2" customFormat="1" ht="15.75" customHeight="1">
      <c r="A91" s="41">
        <v>85</v>
      </c>
      <c r="B91" s="689" t="s">
        <v>806</v>
      </c>
      <c r="C91" s="159"/>
      <c r="D91" s="673" t="s">
        <v>830</v>
      </c>
      <c r="E91" s="44"/>
      <c r="F91" s="44"/>
      <c r="G91" s="44"/>
      <c r="H91" s="671">
        <v>2.295</v>
      </c>
      <c r="I91" s="674">
        <v>8400</v>
      </c>
      <c r="J91" s="134">
        <f t="shared" si="1"/>
        <v>19278</v>
      </c>
      <c r="K91" s="78"/>
      <c r="L91" s="11"/>
      <c r="M91" s="11"/>
    </row>
    <row r="92" spans="1:13" s="2" customFormat="1" ht="15.75" customHeight="1">
      <c r="A92" s="41">
        <v>86</v>
      </c>
      <c r="B92" s="689" t="s">
        <v>806</v>
      </c>
      <c r="C92" s="159"/>
      <c r="D92" s="673" t="s">
        <v>830</v>
      </c>
      <c r="E92" s="44"/>
      <c r="F92" s="44"/>
      <c r="G92" s="44"/>
      <c r="H92" s="671">
        <v>1.63</v>
      </c>
      <c r="I92" s="674">
        <v>8400</v>
      </c>
      <c r="J92" s="134">
        <f t="shared" si="1"/>
        <v>13692</v>
      </c>
      <c r="K92" s="78"/>
      <c r="L92" s="11"/>
      <c r="M92" s="11"/>
    </row>
    <row r="93" spans="1:13" s="2" customFormat="1" ht="15.75" customHeight="1">
      <c r="A93" s="41">
        <v>87</v>
      </c>
      <c r="B93" s="689" t="s">
        <v>809</v>
      </c>
      <c r="C93" s="159"/>
      <c r="D93" s="673" t="s">
        <v>830</v>
      </c>
      <c r="E93" s="44"/>
      <c r="F93" s="44"/>
      <c r="G93" s="44"/>
      <c r="H93" s="671">
        <v>0.9724</v>
      </c>
      <c r="I93" s="675">
        <v>6800</v>
      </c>
      <c r="J93" s="134">
        <f t="shared" si="1"/>
        <v>6612.32</v>
      </c>
      <c r="K93" s="78"/>
      <c r="L93" s="11"/>
      <c r="M93" s="11"/>
    </row>
    <row r="94" spans="1:13" s="2" customFormat="1" ht="15.75" customHeight="1">
      <c r="A94" s="41">
        <v>88</v>
      </c>
      <c r="B94" s="689" t="s">
        <v>809</v>
      </c>
      <c r="C94" s="159"/>
      <c r="D94" s="673" t="s">
        <v>830</v>
      </c>
      <c r="E94" s="44"/>
      <c r="F94" s="44"/>
      <c r="G94" s="44"/>
      <c r="H94" s="671">
        <v>1.2752</v>
      </c>
      <c r="I94" s="675">
        <v>6800</v>
      </c>
      <c r="J94" s="134">
        <f t="shared" si="1"/>
        <v>8671.36</v>
      </c>
      <c r="K94" s="78"/>
      <c r="L94" s="11"/>
      <c r="M94" s="11"/>
    </row>
    <row r="95" spans="1:13" s="2" customFormat="1" ht="15.75" customHeight="1">
      <c r="A95" s="41">
        <v>89</v>
      </c>
      <c r="B95" s="688" t="s">
        <v>809</v>
      </c>
      <c r="C95" s="159"/>
      <c r="D95" s="673" t="s">
        <v>830</v>
      </c>
      <c r="E95" s="44"/>
      <c r="F95" s="44"/>
      <c r="G95" s="44"/>
      <c r="H95" s="671">
        <v>0.714</v>
      </c>
      <c r="I95" s="675">
        <v>6800</v>
      </c>
      <c r="J95" s="134">
        <f t="shared" si="1"/>
        <v>4855.2</v>
      </c>
      <c r="K95" s="78"/>
      <c r="L95" s="11"/>
      <c r="M95" s="11"/>
    </row>
    <row r="96" spans="1:13" s="2" customFormat="1" ht="15.75" customHeight="1">
      <c r="A96" s="41">
        <v>90</v>
      </c>
      <c r="B96" s="688" t="s">
        <v>819</v>
      </c>
      <c r="C96" s="159"/>
      <c r="D96" s="673" t="s">
        <v>830</v>
      </c>
      <c r="E96" s="44"/>
      <c r="F96" s="44"/>
      <c r="G96" s="44"/>
      <c r="H96" s="671">
        <v>2.04</v>
      </c>
      <c r="I96" s="672">
        <v>3200</v>
      </c>
      <c r="J96" s="134">
        <f t="shared" si="1"/>
        <v>6528</v>
      </c>
      <c r="K96" s="78"/>
      <c r="L96" s="11"/>
      <c r="M96" s="11"/>
    </row>
    <row r="97" spans="1:13" s="2" customFormat="1" ht="15.75" customHeight="1">
      <c r="A97" s="41">
        <v>91</v>
      </c>
      <c r="B97" s="688" t="s">
        <v>819</v>
      </c>
      <c r="C97" s="159"/>
      <c r="D97" s="673" t="s">
        <v>830</v>
      </c>
      <c r="E97" s="44"/>
      <c r="F97" s="44"/>
      <c r="G97" s="44"/>
      <c r="H97" s="671">
        <v>1.742</v>
      </c>
      <c r="I97" s="672">
        <v>3200</v>
      </c>
      <c r="J97" s="134">
        <f t="shared" si="1"/>
        <v>5574.4</v>
      </c>
      <c r="K97" s="78"/>
      <c r="L97" s="11"/>
      <c r="M97" s="11"/>
    </row>
    <row r="98" spans="1:13" s="2" customFormat="1" ht="15.75" customHeight="1">
      <c r="A98" s="41">
        <v>92</v>
      </c>
      <c r="B98" s="688" t="s">
        <v>804</v>
      </c>
      <c r="C98" s="159"/>
      <c r="D98" s="673" t="s">
        <v>830</v>
      </c>
      <c r="E98" s="44"/>
      <c r="F98" s="44"/>
      <c r="G98" s="44"/>
      <c r="H98" s="671">
        <v>0.2754</v>
      </c>
      <c r="I98" s="672">
        <v>10500</v>
      </c>
      <c r="J98" s="134">
        <f t="shared" si="1"/>
        <v>2891.7</v>
      </c>
      <c r="K98" s="78"/>
      <c r="L98" s="11"/>
      <c r="M98" s="11"/>
    </row>
    <row r="99" spans="1:13" s="2" customFormat="1" ht="15.75" customHeight="1">
      <c r="A99" s="41">
        <v>93</v>
      </c>
      <c r="B99" s="688" t="s">
        <v>815</v>
      </c>
      <c r="C99" s="159"/>
      <c r="D99" s="673" t="s">
        <v>830</v>
      </c>
      <c r="E99" s="44"/>
      <c r="F99" s="44"/>
      <c r="G99" s="44"/>
      <c r="H99" s="671">
        <v>1.7442</v>
      </c>
      <c r="I99" s="675">
        <v>2800</v>
      </c>
      <c r="J99" s="134">
        <f t="shared" si="1"/>
        <v>4883.76</v>
      </c>
      <c r="K99" s="78"/>
      <c r="L99" s="11"/>
      <c r="M99" s="11"/>
    </row>
    <row r="100" spans="1:13" s="2" customFormat="1" ht="15.75" customHeight="1">
      <c r="A100" s="41">
        <v>94</v>
      </c>
      <c r="B100" s="688" t="s">
        <v>815</v>
      </c>
      <c r="C100" s="159"/>
      <c r="D100" s="673" t="s">
        <v>830</v>
      </c>
      <c r="E100" s="44"/>
      <c r="F100" s="44"/>
      <c r="G100" s="44"/>
      <c r="H100" s="671">
        <v>2.6775</v>
      </c>
      <c r="I100" s="675">
        <v>2800</v>
      </c>
      <c r="J100" s="134">
        <f t="shared" si="1"/>
        <v>7497</v>
      </c>
      <c r="K100" s="78"/>
      <c r="L100" s="11"/>
      <c r="M100" s="11"/>
    </row>
    <row r="101" spans="1:13" s="2" customFormat="1" ht="15.75" customHeight="1">
      <c r="A101" s="41">
        <v>95</v>
      </c>
      <c r="B101" s="688" t="s">
        <v>820</v>
      </c>
      <c r="C101" s="159"/>
      <c r="D101" s="673" t="s">
        <v>830</v>
      </c>
      <c r="E101" s="44"/>
      <c r="F101" s="44"/>
      <c r="G101" s="44"/>
      <c r="H101" s="671">
        <v>0.3046</v>
      </c>
      <c r="I101" s="672">
        <v>10000</v>
      </c>
      <c r="J101" s="134">
        <f>H101*I101</f>
        <v>3046</v>
      </c>
      <c r="K101" s="78"/>
      <c r="L101" s="11"/>
      <c r="M101" s="11"/>
    </row>
    <row r="102" spans="1:13" s="2" customFormat="1" ht="15.75" customHeight="1">
      <c r="A102" s="41">
        <v>96</v>
      </c>
      <c r="B102" s="688" t="s">
        <v>811</v>
      </c>
      <c r="C102" s="159"/>
      <c r="D102" s="673" t="s">
        <v>830</v>
      </c>
      <c r="E102" s="44"/>
      <c r="F102" s="44"/>
      <c r="G102" s="44"/>
      <c r="H102" s="671">
        <v>0.5164</v>
      </c>
      <c r="I102" s="672"/>
      <c r="J102" s="134">
        <f aca="true" t="shared" si="2" ref="J102:J155">H102*I102</f>
        <v>0</v>
      </c>
      <c r="K102" s="78"/>
      <c r="L102" s="11"/>
      <c r="M102" s="11"/>
    </row>
    <row r="103" spans="1:13" s="2" customFormat="1" ht="15.75" customHeight="1">
      <c r="A103" s="41">
        <v>97</v>
      </c>
      <c r="B103" s="688" t="s">
        <v>815</v>
      </c>
      <c r="C103" s="159"/>
      <c r="D103" s="673" t="s">
        <v>830</v>
      </c>
      <c r="E103" s="44"/>
      <c r="F103" s="44"/>
      <c r="G103" s="44"/>
      <c r="H103" s="671">
        <v>0.3251</v>
      </c>
      <c r="I103" s="675">
        <v>2800</v>
      </c>
      <c r="J103" s="134">
        <f t="shared" si="2"/>
        <v>910.28</v>
      </c>
      <c r="K103" s="78"/>
      <c r="L103" s="11"/>
      <c r="M103" s="11"/>
    </row>
    <row r="104" spans="1:13" s="2" customFormat="1" ht="15.75" customHeight="1">
      <c r="A104" s="41">
        <v>98</v>
      </c>
      <c r="B104" s="688" t="s">
        <v>815</v>
      </c>
      <c r="C104" s="159"/>
      <c r="D104" s="673" t="s">
        <v>830</v>
      </c>
      <c r="E104" s="44"/>
      <c r="F104" s="44"/>
      <c r="G104" s="44"/>
      <c r="H104" s="671">
        <v>2.21</v>
      </c>
      <c r="I104" s="675">
        <v>2800</v>
      </c>
      <c r="J104" s="134">
        <f t="shared" si="2"/>
        <v>6188</v>
      </c>
      <c r="K104" s="78"/>
      <c r="L104" s="11"/>
      <c r="M104" s="11"/>
    </row>
    <row r="105" spans="1:13" s="2" customFormat="1" ht="15.75" customHeight="1">
      <c r="A105" s="41">
        <v>99</v>
      </c>
      <c r="B105" s="688" t="s">
        <v>806</v>
      </c>
      <c r="C105" s="159"/>
      <c r="D105" s="673" t="s">
        <v>830</v>
      </c>
      <c r="E105" s="44"/>
      <c r="F105" s="44"/>
      <c r="G105" s="44"/>
      <c r="H105" s="671">
        <v>1.224</v>
      </c>
      <c r="I105" s="674">
        <v>8400</v>
      </c>
      <c r="J105" s="134">
        <f t="shared" si="2"/>
        <v>10281.6</v>
      </c>
      <c r="K105" s="78"/>
      <c r="L105" s="11"/>
      <c r="M105" s="11"/>
    </row>
    <row r="106" spans="1:13" s="2" customFormat="1" ht="15.75" customHeight="1">
      <c r="A106" s="41">
        <v>100</v>
      </c>
      <c r="B106" s="688" t="s">
        <v>806</v>
      </c>
      <c r="C106" s="159"/>
      <c r="D106" s="673" t="s">
        <v>830</v>
      </c>
      <c r="E106" s="44"/>
      <c r="F106" s="44"/>
      <c r="G106" s="44"/>
      <c r="H106" s="671">
        <v>1.6524</v>
      </c>
      <c r="I106" s="674">
        <v>8400</v>
      </c>
      <c r="J106" s="134">
        <f t="shared" si="2"/>
        <v>13880.16</v>
      </c>
      <c r="K106" s="78"/>
      <c r="L106" s="11"/>
      <c r="M106" s="11"/>
    </row>
    <row r="107" spans="1:13" s="2" customFormat="1" ht="15.75" customHeight="1">
      <c r="A107" s="41">
        <v>101</v>
      </c>
      <c r="B107" s="688" t="s">
        <v>813</v>
      </c>
      <c r="C107" s="159"/>
      <c r="D107" s="673" t="s">
        <v>830</v>
      </c>
      <c r="E107" s="44"/>
      <c r="F107" s="44"/>
      <c r="G107" s="44"/>
      <c r="H107" s="671">
        <v>1.428</v>
      </c>
      <c r="I107" s="675">
        <v>3000</v>
      </c>
      <c r="J107" s="134">
        <f t="shared" si="2"/>
        <v>4284</v>
      </c>
      <c r="K107" s="78"/>
      <c r="L107" s="11"/>
      <c r="M107" s="11"/>
    </row>
    <row r="108" spans="1:13" s="2" customFormat="1" ht="15.75" customHeight="1">
      <c r="A108" s="41">
        <v>102</v>
      </c>
      <c r="B108" s="689" t="s">
        <v>804</v>
      </c>
      <c r="C108" s="159"/>
      <c r="D108" s="673" t="s">
        <v>830</v>
      </c>
      <c r="E108" s="44"/>
      <c r="F108" s="44"/>
      <c r="G108" s="44"/>
      <c r="H108" s="671">
        <v>1.53</v>
      </c>
      <c r="I108" s="672">
        <v>10500</v>
      </c>
      <c r="J108" s="134">
        <f t="shared" si="2"/>
        <v>16065</v>
      </c>
      <c r="K108" s="78"/>
      <c r="L108" s="11"/>
      <c r="M108" s="11"/>
    </row>
    <row r="109" spans="1:13" s="2" customFormat="1" ht="15.75" customHeight="1">
      <c r="A109" s="41">
        <v>103</v>
      </c>
      <c r="B109" s="689" t="s">
        <v>807</v>
      </c>
      <c r="C109" s="159"/>
      <c r="D109" s="673" t="s">
        <v>830</v>
      </c>
      <c r="E109" s="44"/>
      <c r="F109" s="44"/>
      <c r="G109" s="44"/>
      <c r="H109" s="671">
        <v>0.8976</v>
      </c>
      <c r="I109" s="674">
        <v>16000</v>
      </c>
      <c r="J109" s="134">
        <f t="shared" si="2"/>
        <v>14361.6</v>
      </c>
      <c r="K109" s="78"/>
      <c r="L109" s="11"/>
      <c r="M109" s="11"/>
    </row>
    <row r="110" spans="1:13" s="2" customFormat="1" ht="15.75" customHeight="1">
      <c r="A110" s="41">
        <v>104</v>
      </c>
      <c r="B110" s="689" t="s">
        <v>804</v>
      </c>
      <c r="C110" s="159"/>
      <c r="D110" s="673" t="s">
        <v>830</v>
      </c>
      <c r="E110" s="44"/>
      <c r="F110" s="44"/>
      <c r="G110" s="44"/>
      <c r="H110" s="671">
        <v>2.1446</v>
      </c>
      <c r="I110" s="672">
        <v>10500</v>
      </c>
      <c r="J110" s="134">
        <f t="shared" si="2"/>
        <v>22518.3</v>
      </c>
      <c r="K110" s="78"/>
      <c r="L110" s="11"/>
      <c r="M110" s="11"/>
    </row>
    <row r="111" spans="1:13" s="2" customFormat="1" ht="15.75" customHeight="1">
      <c r="A111" s="41">
        <v>105</v>
      </c>
      <c r="B111" s="689" t="s">
        <v>804</v>
      </c>
      <c r="C111" s="159"/>
      <c r="D111" s="673" t="s">
        <v>830</v>
      </c>
      <c r="E111" s="44"/>
      <c r="F111" s="44"/>
      <c r="G111" s="44"/>
      <c r="H111" s="671">
        <v>0.1061</v>
      </c>
      <c r="I111" s="672">
        <v>10500</v>
      </c>
      <c r="J111" s="134">
        <f t="shared" si="2"/>
        <v>1114.05</v>
      </c>
      <c r="K111" s="78"/>
      <c r="L111" s="11"/>
      <c r="M111" s="11"/>
    </row>
    <row r="112" spans="1:13" s="2" customFormat="1" ht="15.75" customHeight="1">
      <c r="A112" s="41">
        <v>106</v>
      </c>
      <c r="B112" s="689" t="s">
        <v>804</v>
      </c>
      <c r="C112" s="159"/>
      <c r="D112" s="673" t="s">
        <v>830</v>
      </c>
      <c r="E112" s="44"/>
      <c r="F112" s="44"/>
      <c r="G112" s="44"/>
      <c r="H112" s="671">
        <v>0.204</v>
      </c>
      <c r="I112" s="672">
        <v>10500</v>
      </c>
      <c r="J112" s="134">
        <f t="shared" si="2"/>
        <v>2142</v>
      </c>
      <c r="K112" s="78"/>
      <c r="L112" s="11"/>
      <c r="M112" s="11"/>
    </row>
    <row r="113" spans="1:13" s="2" customFormat="1" ht="15.75" customHeight="1">
      <c r="A113" s="41">
        <v>107</v>
      </c>
      <c r="B113" s="689" t="s">
        <v>804</v>
      </c>
      <c r="C113" s="159"/>
      <c r="D113" s="673" t="s">
        <v>830</v>
      </c>
      <c r="E113" s="44"/>
      <c r="F113" s="44"/>
      <c r="G113" s="44"/>
      <c r="H113" s="671">
        <v>0.2312</v>
      </c>
      <c r="I113" s="672">
        <v>10500</v>
      </c>
      <c r="J113" s="134">
        <f t="shared" si="2"/>
        <v>2427.6</v>
      </c>
      <c r="K113" s="78"/>
      <c r="L113" s="11"/>
      <c r="M113" s="11"/>
    </row>
    <row r="114" spans="1:13" s="2" customFormat="1" ht="15.75" customHeight="1">
      <c r="A114" s="41">
        <v>108</v>
      </c>
      <c r="B114" s="689" t="s">
        <v>804</v>
      </c>
      <c r="C114" s="159"/>
      <c r="D114" s="673" t="s">
        <v>830</v>
      </c>
      <c r="E114" s="44"/>
      <c r="F114" s="44"/>
      <c r="G114" s="44"/>
      <c r="H114" s="671">
        <v>0.9593</v>
      </c>
      <c r="I114" s="672">
        <v>10500</v>
      </c>
      <c r="J114" s="134">
        <f t="shared" si="2"/>
        <v>10072.65</v>
      </c>
      <c r="K114" s="78"/>
      <c r="L114" s="11"/>
      <c r="M114" s="11"/>
    </row>
    <row r="115" spans="1:13" s="2" customFormat="1" ht="15.75" customHeight="1">
      <c r="A115" s="41">
        <v>109</v>
      </c>
      <c r="B115" s="689" t="s">
        <v>804</v>
      </c>
      <c r="C115" s="159"/>
      <c r="D115" s="673" t="s">
        <v>830</v>
      </c>
      <c r="E115" s="44"/>
      <c r="F115" s="44"/>
      <c r="G115" s="44"/>
      <c r="H115" s="671">
        <v>1.4344</v>
      </c>
      <c r="I115" s="672">
        <v>10500</v>
      </c>
      <c r="J115" s="134">
        <f t="shared" si="2"/>
        <v>15061.2</v>
      </c>
      <c r="K115" s="78"/>
      <c r="L115" s="11"/>
      <c r="M115" s="11"/>
    </row>
    <row r="116" spans="1:13" s="2" customFormat="1" ht="15.75" customHeight="1">
      <c r="A116" s="41">
        <v>110</v>
      </c>
      <c r="B116" s="689" t="s">
        <v>804</v>
      </c>
      <c r="C116" s="159"/>
      <c r="D116" s="673" t="s">
        <v>830</v>
      </c>
      <c r="E116" s="44"/>
      <c r="F116" s="44"/>
      <c r="G116" s="44"/>
      <c r="H116" s="671">
        <v>0.7994</v>
      </c>
      <c r="I116" s="672">
        <v>10500</v>
      </c>
      <c r="J116" s="134">
        <f t="shared" si="2"/>
        <v>8393.7</v>
      </c>
      <c r="K116" s="78"/>
      <c r="L116" s="11"/>
      <c r="M116" s="11"/>
    </row>
    <row r="117" spans="1:13" s="2" customFormat="1" ht="15.75" customHeight="1">
      <c r="A117" s="41">
        <v>111</v>
      </c>
      <c r="B117" s="689" t="s">
        <v>804</v>
      </c>
      <c r="C117" s="159"/>
      <c r="D117" s="673" t="s">
        <v>830</v>
      </c>
      <c r="E117" s="44"/>
      <c r="F117" s="44"/>
      <c r="G117" s="44"/>
      <c r="H117" s="671">
        <v>0.816</v>
      </c>
      <c r="I117" s="672">
        <v>10500</v>
      </c>
      <c r="J117" s="134">
        <f t="shared" si="2"/>
        <v>8568</v>
      </c>
      <c r="K117" s="78"/>
      <c r="L117" s="11"/>
      <c r="M117" s="11"/>
    </row>
    <row r="118" spans="1:13" s="2" customFormat="1" ht="15.75" customHeight="1">
      <c r="A118" s="41">
        <v>112</v>
      </c>
      <c r="B118" s="689" t="s">
        <v>804</v>
      </c>
      <c r="C118" s="159"/>
      <c r="D118" s="673" t="s">
        <v>830</v>
      </c>
      <c r="E118" s="44"/>
      <c r="F118" s="44"/>
      <c r="G118" s="44"/>
      <c r="H118" s="671">
        <v>0.68</v>
      </c>
      <c r="I118" s="672">
        <v>10500</v>
      </c>
      <c r="J118" s="134">
        <f t="shared" si="2"/>
        <v>7140</v>
      </c>
      <c r="K118" s="78"/>
      <c r="L118" s="11"/>
      <c r="M118" s="11"/>
    </row>
    <row r="119" spans="1:13" s="2" customFormat="1" ht="15.75" customHeight="1">
      <c r="A119" s="41">
        <v>113</v>
      </c>
      <c r="B119" s="688" t="s">
        <v>804</v>
      </c>
      <c r="C119" s="159"/>
      <c r="D119" s="673" t="s">
        <v>830</v>
      </c>
      <c r="E119" s="44"/>
      <c r="F119" s="44"/>
      <c r="G119" s="44"/>
      <c r="H119" s="671">
        <v>0.7225</v>
      </c>
      <c r="I119" s="672">
        <v>10500</v>
      </c>
      <c r="J119" s="134">
        <f t="shared" si="2"/>
        <v>7586.25</v>
      </c>
      <c r="K119" s="78"/>
      <c r="L119" s="11"/>
      <c r="M119" s="11"/>
    </row>
    <row r="120" spans="1:13" s="2" customFormat="1" ht="15.75" customHeight="1">
      <c r="A120" s="41">
        <v>114</v>
      </c>
      <c r="B120" s="688" t="s">
        <v>804</v>
      </c>
      <c r="C120" s="159"/>
      <c r="D120" s="673" t="s">
        <v>830</v>
      </c>
      <c r="E120" s="44"/>
      <c r="F120" s="44"/>
      <c r="G120" s="44"/>
      <c r="H120" s="671">
        <v>1.1016</v>
      </c>
      <c r="I120" s="672">
        <v>10500</v>
      </c>
      <c r="J120" s="134">
        <f t="shared" si="2"/>
        <v>11566.8</v>
      </c>
      <c r="K120" s="78"/>
      <c r="L120" s="11"/>
      <c r="M120" s="11"/>
    </row>
    <row r="121" spans="1:13" s="2" customFormat="1" ht="15.75" customHeight="1">
      <c r="A121" s="41">
        <v>115</v>
      </c>
      <c r="B121" s="688" t="s">
        <v>821</v>
      </c>
      <c r="C121" s="159"/>
      <c r="D121" s="673" t="s">
        <v>830</v>
      </c>
      <c r="E121" s="44"/>
      <c r="F121" s="44"/>
      <c r="G121" s="44"/>
      <c r="H121" s="671">
        <v>1.0692</v>
      </c>
      <c r="I121" s="672">
        <v>4800</v>
      </c>
      <c r="J121" s="134">
        <f t="shared" si="2"/>
        <v>5132.16</v>
      </c>
      <c r="K121" s="78"/>
      <c r="L121" s="11"/>
      <c r="M121" s="11"/>
    </row>
    <row r="122" spans="1:13" s="2" customFormat="1" ht="15.75" customHeight="1">
      <c r="A122" s="41">
        <v>116</v>
      </c>
      <c r="B122" s="688" t="s">
        <v>818</v>
      </c>
      <c r="C122" s="159"/>
      <c r="D122" s="673" t="s">
        <v>830</v>
      </c>
      <c r="E122" s="44"/>
      <c r="F122" s="44"/>
      <c r="G122" s="44"/>
      <c r="H122" s="671">
        <v>1.428</v>
      </c>
      <c r="I122" s="672">
        <v>13504</v>
      </c>
      <c r="J122" s="134">
        <f t="shared" si="2"/>
        <v>19283.71</v>
      </c>
      <c r="K122" s="78"/>
      <c r="L122" s="11"/>
      <c r="M122" s="11"/>
    </row>
    <row r="123" spans="1:13" s="2" customFormat="1" ht="15.75" customHeight="1">
      <c r="A123" s="41">
        <v>117</v>
      </c>
      <c r="B123" s="688" t="s">
        <v>820</v>
      </c>
      <c r="C123" s="159"/>
      <c r="D123" s="673" t="s">
        <v>830</v>
      </c>
      <c r="E123" s="44"/>
      <c r="F123" s="44"/>
      <c r="G123" s="44"/>
      <c r="H123" s="671">
        <v>2.7826</v>
      </c>
      <c r="I123" s="672">
        <v>10000</v>
      </c>
      <c r="J123" s="134">
        <f t="shared" si="2"/>
        <v>27826</v>
      </c>
      <c r="K123" s="78"/>
      <c r="L123" s="11"/>
      <c r="M123" s="11"/>
    </row>
    <row r="124" spans="1:13" s="2" customFormat="1" ht="15.75" customHeight="1">
      <c r="A124" s="41">
        <v>118</v>
      </c>
      <c r="B124" s="688" t="s">
        <v>809</v>
      </c>
      <c r="C124" s="159"/>
      <c r="D124" s="673" t="s">
        <v>830</v>
      </c>
      <c r="E124" s="44"/>
      <c r="F124" s="44"/>
      <c r="G124" s="44"/>
      <c r="H124" s="671">
        <v>0.6783</v>
      </c>
      <c r="I124" s="675">
        <v>6800</v>
      </c>
      <c r="J124" s="134">
        <f t="shared" si="2"/>
        <v>4612.44</v>
      </c>
      <c r="K124" s="78"/>
      <c r="L124" s="11"/>
      <c r="M124" s="11"/>
    </row>
    <row r="125" spans="1:13" s="2" customFormat="1" ht="15.75" customHeight="1">
      <c r="A125" s="41">
        <v>119</v>
      </c>
      <c r="B125" s="688" t="s">
        <v>809</v>
      </c>
      <c r="C125" s="159"/>
      <c r="D125" s="673" t="s">
        <v>830</v>
      </c>
      <c r="E125" s="44"/>
      <c r="F125" s="44"/>
      <c r="G125" s="44"/>
      <c r="H125" s="671">
        <v>0.3392</v>
      </c>
      <c r="I125" s="675">
        <v>6800</v>
      </c>
      <c r="J125" s="134">
        <f t="shared" si="2"/>
        <v>2306.56</v>
      </c>
      <c r="K125" s="78"/>
      <c r="L125" s="11"/>
      <c r="M125" s="11"/>
    </row>
    <row r="126" spans="1:13" s="2" customFormat="1" ht="15.75" customHeight="1">
      <c r="A126" s="41">
        <v>120</v>
      </c>
      <c r="B126" s="688" t="s">
        <v>816</v>
      </c>
      <c r="C126" s="159"/>
      <c r="D126" s="673" t="s">
        <v>830</v>
      </c>
      <c r="E126" s="44"/>
      <c r="F126" s="44"/>
      <c r="G126" s="44"/>
      <c r="H126" s="671">
        <v>0.5279</v>
      </c>
      <c r="I126" s="674">
        <v>12000</v>
      </c>
      <c r="J126" s="134">
        <f t="shared" si="2"/>
        <v>6334.8</v>
      </c>
      <c r="K126" s="78"/>
      <c r="L126" s="11"/>
      <c r="M126" s="11"/>
    </row>
    <row r="127" spans="1:13" s="2" customFormat="1" ht="15.75" customHeight="1">
      <c r="A127" s="41">
        <v>121</v>
      </c>
      <c r="B127" s="688" t="s">
        <v>818</v>
      </c>
      <c r="C127" s="159"/>
      <c r="D127" s="673" t="s">
        <v>830</v>
      </c>
      <c r="E127" s="44"/>
      <c r="F127" s="44"/>
      <c r="G127" s="44"/>
      <c r="H127" s="671">
        <v>2.04</v>
      </c>
      <c r="I127" s="672">
        <v>13504</v>
      </c>
      <c r="J127" s="134">
        <f t="shared" si="2"/>
        <v>27548.16</v>
      </c>
      <c r="K127" s="78"/>
      <c r="L127" s="11"/>
      <c r="M127" s="11"/>
    </row>
    <row r="128" spans="1:13" s="2" customFormat="1" ht="15.75" customHeight="1">
      <c r="A128" s="41">
        <v>122</v>
      </c>
      <c r="B128" s="688" t="s">
        <v>809</v>
      </c>
      <c r="C128" s="159"/>
      <c r="D128" s="673" t="s">
        <v>830</v>
      </c>
      <c r="E128" s="44"/>
      <c r="F128" s="44"/>
      <c r="G128" s="44"/>
      <c r="H128" s="671">
        <v>0.4692</v>
      </c>
      <c r="I128" s="675">
        <v>6800</v>
      </c>
      <c r="J128" s="134">
        <f t="shared" si="2"/>
        <v>3190.56</v>
      </c>
      <c r="K128" s="78"/>
      <c r="L128" s="11"/>
      <c r="M128" s="11"/>
    </row>
    <row r="129" spans="1:13" s="2" customFormat="1" ht="15.75" customHeight="1">
      <c r="A129" s="41">
        <v>123</v>
      </c>
      <c r="B129" s="688" t="s">
        <v>804</v>
      </c>
      <c r="C129" s="159"/>
      <c r="D129" s="673" t="s">
        <v>830</v>
      </c>
      <c r="E129" s="44"/>
      <c r="F129" s="44"/>
      <c r="G129" s="44"/>
      <c r="H129" s="671">
        <v>2.5143</v>
      </c>
      <c r="I129" s="672">
        <v>10500</v>
      </c>
      <c r="J129" s="134">
        <f t="shared" si="2"/>
        <v>26400.15</v>
      </c>
      <c r="K129" s="78"/>
      <c r="L129" s="11"/>
      <c r="M129" s="11"/>
    </row>
    <row r="130" spans="1:13" s="2" customFormat="1" ht="15.75" customHeight="1">
      <c r="A130" s="41">
        <v>124</v>
      </c>
      <c r="B130" s="688" t="s">
        <v>804</v>
      </c>
      <c r="C130" s="159"/>
      <c r="D130" s="673" t="s">
        <v>830</v>
      </c>
      <c r="E130" s="44"/>
      <c r="F130" s="44"/>
      <c r="G130" s="44"/>
      <c r="H130" s="671">
        <v>0.9945</v>
      </c>
      <c r="I130" s="672">
        <v>10500</v>
      </c>
      <c r="J130" s="134">
        <f t="shared" si="2"/>
        <v>10442.25</v>
      </c>
      <c r="K130" s="78"/>
      <c r="L130" s="11"/>
      <c r="M130" s="11"/>
    </row>
    <row r="131" spans="1:13" s="2" customFormat="1" ht="15.75" customHeight="1">
      <c r="A131" s="41">
        <v>125</v>
      </c>
      <c r="B131" s="688" t="s">
        <v>818</v>
      </c>
      <c r="C131" s="159"/>
      <c r="D131" s="673" t="s">
        <v>830</v>
      </c>
      <c r="E131" s="44"/>
      <c r="F131" s="44"/>
      <c r="G131" s="44"/>
      <c r="H131" s="671">
        <v>0.4284</v>
      </c>
      <c r="I131" s="672">
        <v>13504</v>
      </c>
      <c r="J131" s="134">
        <f t="shared" si="2"/>
        <v>5785.11</v>
      </c>
      <c r="K131" s="78"/>
      <c r="L131" s="11"/>
      <c r="M131" s="11"/>
    </row>
    <row r="132" spans="1:13" s="2" customFormat="1" ht="15.75" customHeight="1">
      <c r="A132" s="41">
        <v>126</v>
      </c>
      <c r="B132" s="688" t="s">
        <v>804</v>
      </c>
      <c r="C132" s="159"/>
      <c r="D132" s="673" t="s">
        <v>830</v>
      </c>
      <c r="E132" s="44"/>
      <c r="F132" s="44"/>
      <c r="G132" s="44"/>
      <c r="H132" s="671">
        <v>0.661</v>
      </c>
      <c r="I132" s="672">
        <v>10500</v>
      </c>
      <c r="J132" s="134">
        <f t="shared" si="2"/>
        <v>6940.5</v>
      </c>
      <c r="K132" s="78"/>
      <c r="L132" s="11"/>
      <c r="M132" s="11"/>
    </row>
    <row r="133" spans="1:13" s="2" customFormat="1" ht="15.75" customHeight="1">
      <c r="A133" s="41">
        <v>127</v>
      </c>
      <c r="B133" s="688" t="s">
        <v>818</v>
      </c>
      <c r="C133" s="159"/>
      <c r="D133" s="673" t="s">
        <v>830</v>
      </c>
      <c r="E133" s="44"/>
      <c r="F133" s="44"/>
      <c r="G133" s="44"/>
      <c r="H133" s="671">
        <v>1.2393</v>
      </c>
      <c r="I133" s="672">
        <v>13504</v>
      </c>
      <c r="J133" s="134">
        <f t="shared" si="2"/>
        <v>16735.51</v>
      </c>
      <c r="K133" s="78"/>
      <c r="L133" s="11"/>
      <c r="M133" s="11"/>
    </row>
    <row r="134" spans="1:13" s="2" customFormat="1" ht="15.75" customHeight="1">
      <c r="A134" s="41">
        <v>128</v>
      </c>
      <c r="B134" s="688" t="s">
        <v>809</v>
      </c>
      <c r="C134" s="159"/>
      <c r="D134" s="673" t="s">
        <v>830</v>
      </c>
      <c r="E134" s="44"/>
      <c r="F134" s="44"/>
      <c r="G134" s="44"/>
      <c r="H134" s="671">
        <v>0.4498</v>
      </c>
      <c r="I134" s="675">
        <v>6800</v>
      </c>
      <c r="J134" s="134">
        <f t="shared" si="2"/>
        <v>3058.64</v>
      </c>
      <c r="K134" s="78"/>
      <c r="L134" s="11"/>
      <c r="M134" s="11"/>
    </row>
    <row r="135" spans="1:13" s="2" customFormat="1" ht="15.75" customHeight="1">
      <c r="A135" s="41">
        <v>129</v>
      </c>
      <c r="B135" s="688" t="s">
        <v>813</v>
      </c>
      <c r="C135" s="159"/>
      <c r="D135" s="673" t="s">
        <v>830</v>
      </c>
      <c r="E135" s="44"/>
      <c r="F135" s="44"/>
      <c r="G135" s="44"/>
      <c r="H135" s="671">
        <v>0.4116</v>
      </c>
      <c r="I135" s="675">
        <v>3000</v>
      </c>
      <c r="J135" s="134">
        <f t="shared" si="2"/>
        <v>1234.8</v>
      </c>
      <c r="K135" s="78"/>
      <c r="L135" s="11"/>
      <c r="M135" s="11"/>
    </row>
    <row r="136" spans="1:13" s="2" customFormat="1" ht="15.75" customHeight="1">
      <c r="A136" s="41">
        <v>130</v>
      </c>
      <c r="B136" s="688" t="s">
        <v>804</v>
      </c>
      <c r="C136" s="159"/>
      <c r="D136" s="673" t="s">
        <v>830</v>
      </c>
      <c r="E136" s="44"/>
      <c r="F136" s="44"/>
      <c r="G136" s="44"/>
      <c r="H136" s="671">
        <v>1.3388</v>
      </c>
      <c r="I136" s="672">
        <v>10500</v>
      </c>
      <c r="J136" s="134">
        <f t="shared" si="2"/>
        <v>14057.4</v>
      </c>
      <c r="K136" s="78"/>
      <c r="L136" s="11"/>
      <c r="M136" s="11"/>
    </row>
    <row r="137" spans="1:13" s="2" customFormat="1" ht="15.75" customHeight="1">
      <c r="A137" s="41">
        <v>131</v>
      </c>
      <c r="B137" s="688" t="s">
        <v>804</v>
      </c>
      <c r="C137" s="159"/>
      <c r="D137" s="673" t="s">
        <v>830</v>
      </c>
      <c r="E137" s="44"/>
      <c r="F137" s="44"/>
      <c r="G137" s="44"/>
      <c r="H137" s="671">
        <v>1.2219</v>
      </c>
      <c r="I137" s="672">
        <v>10500</v>
      </c>
      <c r="J137" s="134">
        <f t="shared" si="2"/>
        <v>12829.95</v>
      </c>
      <c r="K137" s="78"/>
      <c r="L137" s="11"/>
      <c r="M137" s="11"/>
    </row>
    <row r="138" spans="1:13" s="2" customFormat="1" ht="15.75" customHeight="1">
      <c r="A138" s="41">
        <v>132</v>
      </c>
      <c r="B138" s="688" t="s">
        <v>804</v>
      </c>
      <c r="C138" s="159"/>
      <c r="D138" s="673" t="s">
        <v>830</v>
      </c>
      <c r="E138" s="44"/>
      <c r="F138" s="44"/>
      <c r="G138" s="44"/>
      <c r="H138" s="671">
        <v>0.2448</v>
      </c>
      <c r="I138" s="672">
        <v>10500</v>
      </c>
      <c r="J138" s="134">
        <f t="shared" si="2"/>
        <v>2570.4</v>
      </c>
      <c r="K138" s="78"/>
      <c r="L138" s="11"/>
      <c r="M138" s="11"/>
    </row>
    <row r="139" spans="1:13" s="2" customFormat="1" ht="15.75" customHeight="1">
      <c r="A139" s="41">
        <v>133</v>
      </c>
      <c r="B139" s="689" t="s">
        <v>804</v>
      </c>
      <c r="C139" s="159"/>
      <c r="D139" s="673" t="s">
        <v>830</v>
      </c>
      <c r="E139" s="44"/>
      <c r="F139" s="44"/>
      <c r="G139" s="44"/>
      <c r="H139" s="671">
        <v>0.306</v>
      </c>
      <c r="I139" s="672">
        <v>10500</v>
      </c>
      <c r="J139" s="134">
        <f t="shared" si="2"/>
        <v>3213</v>
      </c>
      <c r="K139" s="78"/>
      <c r="L139" s="11"/>
      <c r="M139" s="11"/>
    </row>
    <row r="140" spans="1:13" s="2" customFormat="1" ht="15.75" customHeight="1">
      <c r="A140" s="41">
        <v>134</v>
      </c>
      <c r="B140" s="688" t="s">
        <v>804</v>
      </c>
      <c r="C140" s="159"/>
      <c r="D140" s="673" t="s">
        <v>830</v>
      </c>
      <c r="E140" s="44"/>
      <c r="F140" s="44"/>
      <c r="G140" s="44"/>
      <c r="H140" s="671">
        <v>1.4535</v>
      </c>
      <c r="I140" s="672">
        <v>10500</v>
      </c>
      <c r="J140" s="134">
        <f t="shared" si="2"/>
        <v>15261.75</v>
      </c>
      <c r="K140" s="78"/>
      <c r="L140" s="11"/>
      <c r="M140" s="11"/>
    </row>
    <row r="141" spans="1:13" s="2" customFormat="1" ht="15.75" customHeight="1">
      <c r="A141" s="41">
        <v>135</v>
      </c>
      <c r="B141" s="688" t="s">
        <v>804</v>
      </c>
      <c r="C141" s="159"/>
      <c r="D141" s="673" t="s">
        <v>830</v>
      </c>
      <c r="E141" s="44"/>
      <c r="F141" s="44"/>
      <c r="G141" s="44"/>
      <c r="H141" s="671">
        <v>0.918</v>
      </c>
      <c r="I141" s="672">
        <v>10500</v>
      </c>
      <c r="J141" s="134">
        <f t="shared" si="2"/>
        <v>9639</v>
      </c>
      <c r="K141" s="78"/>
      <c r="L141" s="11"/>
      <c r="M141" s="11"/>
    </row>
    <row r="142" spans="1:13" s="2" customFormat="1" ht="15.75" customHeight="1">
      <c r="A142" s="41">
        <v>136</v>
      </c>
      <c r="B142" s="688" t="s">
        <v>821</v>
      </c>
      <c r="C142" s="159"/>
      <c r="D142" s="673" t="s">
        <v>830</v>
      </c>
      <c r="E142" s="44"/>
      <c r="F142" s="44"/>
      <c r="G142" s="44"/>
      <c r="H142" s="671">
        <v>1.02</v>
      </c>
      <c r="I142" s="672">
        <v>4800</v>
      </c>
      <c r="J142" s="134">
        <f t="shared" si="2"/>
        <v>4896</v>
      </c>
      <c r="K142" s="78"/>
      <c r="L142" s="11"/>
      <c r="M142" s="11"/>
    </row>
    <row r="143" spans="1:13" s="2" customFormat="1" ht="15.75" customHeight="1">
      <c r="A143" s="41">
        <v>137</v>
      </c>
      <c r="B143" s="688" t="s">
        <v>804</v>
      </c>
      <c r="C143" s="159"/>
      <c r="D143" s="673" t="s">
        <v>830</v>
      </c>
      <c r="E143" s="44"/>
      <c r="F143" s="44"/>
      <c r="G143" s="44"/>
      <c r="H143" s="671">
        <v>0.54</v>
      </c>
      <c r="I143" s="672">
        <v>10500</v>
      </c>
      <c r="J143" s="134">
        <f t="shared" si="2"/>
        <v>5670</v>
      </c>
      <c r="K143" s="78"/>
      <c r="L143" s="11"/>
      <c r="M143" s="11"/>
    </row>
    <row r="144" spans="1:13" s="2" customFormat="1" ht="15.75" customHeight="1">
      <c r="A144" s="41">
        <v>138</v>
      </c>
      <c r="B144" s="688" t="s">
        <v>822</v>
      </c>
      <c r="C144" s="159"/>
      <c r="D144" s="673" t="s">
        <v>830</v>
      </c>
      <c r="E144" s="44"/>
      <c r="F144" s="44"/>
      <c r="G144" s="44"/>
      <c r="H144" s="671">
        <v>0.721</v>
      </c>
      <c r="I144" s="672">
        <v>13504</v>
      </c>
      <c r="J144" s="134">
        <f t="shared" si="2"/>
        <v>9736.38</v>
      </c>
      <c r="K144" s="78"/>
      <c r="L144" s="11"/>
      <c r="M144" s="11"/>
    </row>
    <row r="145" spans="1:13" s="2" customFormat="1" ht="15.75" customHeight="1">
      <c r="A145" s="41">
        <v>139</v>
      </c>
      <c r="B145" s="688" t="s">
        <v>804</v>
      </c>
      <c r="C145" s="159"/>
      <c r="D145" s="673" t="s">
        <v>830</v>
      </c>
      <c r="E145" s="44"/>
      <c r="F145" s="44"/>
      <c r="G145" s="44"/>
      <c r="H145" s="671">
        <v>0.4925</v>
      </c>
      <c r="I145" s="675">
        <v>10500</v>
      </c>
      <c r="J145" s="134">
        <f t="shared" si="2"/>
        <v>5171.25</v>
      </c>
      <c r="K145" s="78"/>
      <c r="L145" s="11"/>
      <c r="M145" s="11"/>
    </row>
    <row r="146" spans="1:13" s="2" customFormat="1" ht="15.75" customHeight="1">
      <c r="A146" s="41">
        <v>140</v>
      </c>
      <c r="B146" s="688" t="s">
        <v>804</v>
      </c>
      <c r="C146" s="159"/>
      <c r="D146" s="673" t="s">
        <v>830</v>
      </c>
      <c r="E146" s="44"/>
      <c r="F146" s="44"/>
      <c r="G146" s="44"/>
      <c r="H146" s="671">
        <v>1.458</v>
      </c>
      <c r="I146" s="675">
        <v>10500</v>
      </c>
      <c r="J146" s="134">
        <f t="shared" si="2"/>
        <v>15309</v>
      </c>
      <c r="K146" s="78"/>
      <c r="L146" s="11"/>
      <c r="M146" s="11"/>
    </row>
    <row r="147" spans="1:13" s="2" customFormat="1" ht="15.75" customHeight="1">
      <c r="A147" s="41">
        <v>141</v>
      </c>
      <c r="B147" s="689" t="s">
        <v>823</v>
      </c>
      <c r="C147" s="159"/>
      <c r="D147" s="673" t="s">
        <v>830</v>
      </c>
      <c r="E147" s="44"/>
      <c r="F147" s="44"/>
      <c r="G147" s="44"/>
      <c r="H147" s="671">
        <v>1.768</v>
      </c>
      <c r="I147" s="675">
        <v>7920</v>
      </c>
      <c r="J147" s="134">
        <f t="shared" si="2"/>
        <v>14002.56</v>
      </c>
      <c r="K147" s="78"/>
      <c r="L147" s="11"/>
      <c r="M147" s="11"/>
    </row>
    <row r="148" spans="1:13" s="2" customFormat="1" ht="15.75" customHeight="1">
      <c r="A148" s="41">
        <v>142</v>
      </c>
      <c r="B148" s="689" t="s">
        <v>804</v>
      </c>
      <c r="C148" s="159"/>
      <c r="D148" s="673" t="s">
        <v>830</v>
      </c>
      <c r="E148" s="44"/>
      <c r="F148" s="44"/>
      <c r="G148" s="44"/>
      <c r="H148" s="671">
        <v>2.3625</v>
      </c>
      <c r="I148" s="674">
        <v>10500</v>
      </c>
      <c r="J148" s="134">
        <f t="shared" si="2"/>
        <v>24806.25</v>
      </c>
      <c r="K148" s="78"/>
      <c r="L148" s="11"/>
      <c r="M148" s="11"/>
    </row>
    <row r="149" spans="1:13" s="2" customFormat="1" ht="15.75" customHeight="1">
      <c r="A149" s="41">
        <v>143</v>
      </c>
      <c r="B149" s="689" t="s">
        <v>804</v>
      </c>
      <c r="C149" s="159"/>
      <c r="D149" s="673" t="s">
        <v>830</v>
      </c>
      <c r="E149" s="44"/>
      <c r="F149" s="44"/>
      <c r="G149" s="44"/>
      <c r="H149" s="671">
        <v>0.376</v>
      </c>
      <c r="I149" s="674">
        <v>10500</v>
      </c>
      <c r="J149" s="134">
        <f t="shared" si="2"/>
        <v>3948</v>
      </c>
      <c r="K149" s="78"/>
      <c r="L149" s="11"/>
      <c r="M149" s="11"/>
    </row>
    <row r="150" spans="1:13" s="2" customFormat="1" ht="15.75" customHeight="1">
      <c r="A150" s="41">
        <v>144</v>
      </c>
      <c r="B150" s="689" t="s">
        <v>804</v>
      </c>
      <c r="C150" s="159"/>
      <c r="D150" s="673" t="s">
        <v>830</v>
      </c>
      <c r="E150" s="44"/>
      <c r="F150" s="44"/>
      <c r="G150" s="44"/>
      <c r="H150" s="671">
        <v>0.204</v>
      </c>
      <c r="I150" s="674">
        <v>10500</v>
      </c>
      <c r="J150" s="134">
        <f t="shared" si="2"/>
        <v>2142</v>
      </c>
      <c r="K150" s="78"/>
      <c r="L150" s="11"/>
      <c r="M150" s="11"/>
    </row>
    <row r="151" spans="1:13" s="2" customFormat="1" ht="15.75" customHeight="1">
      <c r="A151" s="41">
        <v>145</v>
      </c>
      <c r="B151" s="689" t="s">
        <v>804</v>
      </c>
      <c r="C151" s="159"/>
      <c r="D151" s="673" t="s">
        <v>830</v>
      </c>
      <c r="E151" s="44"/>
      <c r="F151" s="44"/>
      <c r="G151" s="44"/>
      <c r="H151" s="671">
        <v>0.594</v>
      </c>
      <c r="I151" s="674">
        <v>10500</v>
      </c>
      <c r="J151" s="134">
        <f t="shared" si="2"/>
        <v>6237</v>
      </c>
      <c r="K151" s="78"/>
      <c r="L151" s="11"/>
      <c r="M151" s="11"/>
    </row>
    <row r="152" spans="1:13" s="2" customFormat="1" ht="15.75" customHeight="1">
      <c r="A152" s="41">
        <v>146</v>
      </c>
      <c r="B152" s="689" t="s">
        <v>804</v>
      </c>
      <c r="C152" s="159"/>
      <c r="D152" s="673" t="s">
        <v>830</v>
      </c>
      <c r="E152" s="44"/>
      <c r="F152" s="44"/>
      <c r="G152" s="44"/>
      <c r="H152" s="671">
        <v>0.595</v>
      </c>
      <c r="I152" s="674">
        <v>10500</v>
      </c>
      <c r="J152" s="134">
        <f t="shared" si="2"/>
        <v>6247.5</v>
      </c>
      <c r="K152" s="78"/>
      <c r="L152" s="11"/>
      <c r="M152" s="11"/>
    </row>
    <row r="153" spans="1:13" s="2" customFormat="1" ht="15.75" customHeight="1">
      <c r="A153" s="41">
        <v>147</v>
      </c>
      <c r="B153" s="689" t="s">
        <v>804</v>
      </c>
      <c r="C153" s="159"/>
      <c r="D153" s="673" t="s">
        <v>830</v>
      </c>
      <c r="E153" s="44"/>
      <c r="F153" s="44"/>
      <c r="G153" s="44"/>
      <c r="H153" s="671">
        <v>0.585</v>
      </c>
      <c r="I153" s="674">
        <v>10500</v>
      </c>
      <c r="J153" s="134">
        <f t="shared" si="2"/>
        <v>6142.5</v>
      </c>
      <c r="K153" s="78"/>
      <c r="L153" s="11"/>
      <c r="M153" s="11"/>
    </row>
    <row r="154" spans="1:13" s="2" customFormat="1" ht="15.75" customHeight="1">
      <c r="A154" s="41">
        <v>148</v>
      </c>
      <c r="B154" s="689" t="s">
        <v>804</v>
      </c>
      <c r="C154" s="159"/>
      <c r="D154" s="673" t="s">
        <v>830</v>
      </c>
      <c r="E154" s="44"/>
      <c r="F154" s="44"/>
      <c r="G154" s="44"/>
      <c r="H154" s="671">
        <v>0.6426</v>
      </c>
      <c r="I154" s="674">
        <v>10500</v>
      </c>
      <c r="J154" s="134">
        <f t="shared" si="2"/>
        <v>6747.3</v>
      </c>
      <c r="K154" s="78"/>
      <c r="L154" s="11"/>
      <c r="M154" s="11"/>
    </row>
    <row r="155" spans="1:13" s="2" customFormat="1" ht="15.75" customHeight="1">
      <c r="A155" s="41">
        <v>149</v>
      </c>
      <c r="B155" s="689" t="s">
        <v>804</v>
      </c>
      <c r="C155" s="159"/>
      <c r="D155" s="673" t="s">
        <v>830</v>
      </c>
      <c r="E155" s="44"/>
      <c r="F155" s="44"/>
      <c r="G155" s="44"/>
      <c r="H155" s="671">
        <v>1.4</v>
      </c>
      <c r="I155" s="674">
        <v>10500</v>
      </c>
      <c r="J155" s="134">
        <f t="shared" si="2"/>
        <v>14700</v>
      </c>
      <c r="K155" s="78"/>
      <c r="L155" s="11"/>
      <c r="M155" s="11"/>
    </row>
    <row r="156" spans="1:13" s="2" customFormat="1" ht="15.75" customHeight="1">
      <c r="A156" s="41">
        <v>150</v>
      </c>
      <c r="B156" s="689" t="s">
        <v>804</v>
      </c>
      <c r="C156" s="159"/>
      <c r="D156" s="673" t="s">
        <v>830</v>
      </c>
      <c r="E156" s="44"/>
      <c r="F156" s="44"/>
      <c r="G156" s="44"/>
      <c r="H156" s="671">
        <v>1.2</v>
      </c>
      <c r="I156" s="674">
        <v>10500</v>
      </c>
      <c r="J156" s="134">
        <f aca="true" t="shared" si="3" ref="J156:J208">H156*I156</f>
        <v>12600</v>
      </c>
      <c r="K156" s="78"/>
      <c r="L156" s="11"/>
      <c r="M156" s="11"/>
    </row>
    <row r="157" spans="1:13" s="2" customFormat="1" ht="15.75" customHeight="1">
      <c r="A157" s="41">
        <v>151</v>
      </c>
      <c r="B157" s="689" t="s">
        <v>804</v>
      </c>
      <c r="C157" s="159"/>
      <c r="D157" s="673" t="s">
        <v>830</v>
      </c>
      <c r="E157" s="44"/>
      <c r="F157" s="44"/>
      <c r="G157" s="44"/>
      <c r="H157" s="671">
        <v>0.7905</v>
      </c>
      <c r="I157" s="674">
        <v>10500</v>
      </c>
      <c r="J157" s="134">
        <f t="shared" si="3"/>
        <v>8300.25</v>
      </c>
      <c r="K157" s="78"/>
      <c r="L157" s="11"/>
      <c r="M157" s="11"/>
    </row>
    <row r="158" spans="1:13" s="2" customFormat="1" ht="15.75" customHeight="1">
      <c r="A158" s="41">
        <v>152</v>
      </c>
      <c r="B158" s="689" t="s">
        <v>804</v>
      </c>
      <c r="C158" s="159"/>
      <c r="D158" s="673" t="s">
        <v>830</v>
      </c>
      <c r="E158" s="44"/>
      <c r="F158" s="44"/>
      <c r="G158" s="44"/>
      <c r="H158" s="671">
        <v>0.6885</v>
      </c>
      <c r="I158" s="674">
        <v>10500</v>
      </c>
      <c r="J158" s="134">
        <f t="shared" si="3"/>
        <v>7229.25</v>
      </c>
      <c r="K158" s="78"/>
      <c r="L158" s="11"/>
      <c r="M158" s="11"/>
    </row>
    <row r="159" spans="1:13" s="2" customFormat="1" ht="15.75" customHeight="1">
      <c r="A159" s="41">
        <v>153</v>
      </c>
      <c r="B159" s="689" t="s">
        <v>804</v>
      </c>
      <c r="C159" s="159"/>
      <c r="D159" s="673" t="s">
        <v>830</v>
      </c>
      <c r="E159" s="44"/>
      <c r="F159" s="44"/>
      <c r="G159" s="44"/>
      <c r="H159" s="671">
        <v>0.5738</v>
      </c>
      <c r="I159" s="674">
        <v>10500</v>
      </c>
      <c r="J159" s="134">
        <f t="shared" si="3"/>
        <v>6024.9</v>
      </c>
      <c r="K159" s="78"/>
      <c r="L159" s="11"/>
      <c r="M159" s="11"/>
    </row>
    <row r="160" spans="1:13" s="2" customFormat="1" ht="15.75" customHeight="1">
      <c r="A160" s="41">
        <v>154</v>
      </c>
      <c r="B160" s="689" t="s">
        <v>804</v>
      </c>
      <c r="C160" s="159"/>
      <c r="D160" s="673" t="s">
        <v>830</v>
      </c>
      <c r="E160" s="44"/>
      <c r="F160" s="44"/>
      <c r="G160" s="44"/>
      <c r="H160" s="671">
        <v>1.8225</v>
      </c>
      <c r="I160" s="674">
        <v>10500</v>
      </c>
      <c r="J160" s="134">
        <f t="shared" si="3"/>
        <v>19136.25</v>
      </c>
      <c r="K160" s="78"/>
      <c r="L160" s="11"/>
      <c r="M160" s="11"/>
    </row>
    <row r="161" spans="1:13" s="2" customFormat="1" ht="15.75" customHeight="1">
      <c r="A161" s="41">
        <v>155</v>
      </c>
      <c r="B161" s="689" t="s">
        <v>804</v>
      </c>
      <c r="C161" s="159"/>
      <c r="D161" s="673" t="s">
        <v>830</v>
      </c>
      <c r="E161" s="44"/>
      <c r="F161" s="44"/>
      <c r="G161" s="44"/>
      <c r="H161" s="671">
        <v>0.8262</v>
      </c>
      <c r="I161" s="674">
        <v>10500</v>
      </c>
      <c r="J161" s="134">
        <f t="shared" si="3"/>
        <v>8675.1</v>
      </c>
      <c r="K161" s="78"/>
      <c r="L161" s="11"/>
      <c r="M161" s="11"/>
    </row>
    <row r="162" spans="1:13" s="2" customFormat="1" ht="15.75" customHeight="1">
      <c r="A162" s="41">
        <v>156</v>
      </c>
      <c r="B162" s="689" t="s">
        <v>804</v>
      </c>
      <c r="C162" s="159"/>
      <c r="D162" s="673" t="s">
        <v>830</v>
      </c>
      <c r="E162" s="44"/>
      <c r="F162" s="44"/>
      <c r="G162" s="44"/>
      <c r="H162" s="671">
        <v>0.6885</v>
      </c>
      <c r="I162" s="674">
        <v>10500</v>
      </c>
      <c r="J162" s="134">
        <f t="shared" si="3"/>
        <v>7229.25</v>
      </c>
      <c r="K162" s="78"/>
      <c r="L162" s="11"/>
      <c r="M162" s="11"/>
    </row>
    <row r="163" spans="1:13" s="2" customFormat="1" ht="15.75" customHeight="1">
      <c r="A163" s="41">
        <v>157</v>
      </c>
      <c r="B163" s="689" t="s">
        <v>816</v>
      </c>
      <c r="C163" s="159"/>
      <c r="D163" s="673" t="s">
        <v>830</v>
      </c>
      <c r="E163" s="44"/>
      <c r="F163" s="44"/>
      <c r="G163" s="44"/>
      <c r="H163" s="671">
        <v>1.547</v>
      </c>
      <c r="I163" s="674">
        <v>12000</v>
      </c>
      <c r="J163" s="134">
        <f t="shared" si="3"/>
        <v>18564</v>
      </c>
      <c r="K163" s="78"/>
      <c r="L163" s="11"/>
      <c r="M163" s="11"/>
    </row>
    <row r="164" spans="1:13" s="2" customFormat="1" ht="15.75" customHeight="1">
      <c r="A164" s="41">
        <v>158</v>
      </c>
      <c r="B164" s="689" t="s">
        <v>816</v>
      </c>
      <c r="C164" s="159"/>
      <c r="D164" s="673" t="s">
        <v>830</v>
      </c>
      <c r="E164" s="44"/>
      <c r="F164" s="44"/>
      <c r="G164" s="44"/>
      <c r="H164" s="671">
        <v>1.3196</v>
      </c>
      <c r="I164" s="674">
        <v>12000</v>
      </c>
      <c r="J164" s="134">
        <f t="shared" si="3"/>
        <v>15835.2</v>
      </c>
      <c r="K164" s="78"/>
      <c r="L164" s="11"/>
      <c r="M164" s="11"/>
    </row>
    <row r="165" spans="1:13" s="2" customFormat="1" ht="15.75" customHeight="1">
      <c r="A165" s="41">
        <v>159</v>
      </c>
      <c r="B165" s="689" t="s">
        <v>806</v>
      </c>
      <c r="C165" s="159"/>
      <c r="D165" s="673" t="s">
        <v>830</v>
      </c>
      <c r="E165" s="44"/>
      <c r="F165" s="44"/>
      <c r="G165" s="44"/>
      <c r="H165" s="671">
        <v>2.448</v>
      </c>
      <c r="I165" s="674">
        <v>8400</v>
      </c>
      <c r="J165" s="134">
        <f t="shared" si="3"/>
        <v>20563.2</v>
      </c>
      <c r="K165" s="78"/>
      <c r="L165" s="11"/>
      <c r="M165" s="11"/>
    </row>
    <row r="166" spans="1:13" s="2" customFormat="1" ht="15.75" customHeight="1">
      <c r="A166" s="41">
        <v>160</v>
      </c>
      <c r="B166" s="689" t="s">
        <v>806</v>
      </c>
      <c r="C166" s="159"/>
      <c r="D166" s="673" t="s">
        <v>830</v>
      </c>
      <c r="E166" s="44"/>
      <c r="F166" s="44"/>
      <c r="G166" s="44"/>
      <c r="H166" s="671">
        <v>1.575</v>
      </c>
      <c r="I166" s="674">
        <v>8400</v>
      </c>
      <c r="J166" s="134">
        <f t="shared" si="3"/>
        <v>13230</v>
      </c>
      <c r="K166" s="78"/>
      <c r="L166" s="11"/>
      <c r="M166" s="11"/>
    </row>
    <row r="167" spans="1:13" s="2" customFormat="1" ht="15.75" customHeight="1">
      <c r="A167" s="41">
        <v>161</v>
      </c>
      <c r="B167" s="689" t="s">
        <v>806</v>
      </c>
      <c r="C167" s="159"/>
      <c r="D167" s="673" t="s">
        <v>830</v>
      </c>
      <c r="E167" s="44"/>
      <c r="F167" s="44"/>
      <c r="G167" s="44"/>
      <c r="H167" s="671">
        <v>1.071</v>
      </c>
      <c r="I167" s="674">
        <v>8400</v>
      </c>
      <c r="J167" s="134">
        <f t="shared" si="3"/>
        <v>8996.4</v>
      </c>
      <c r="K167" s="78"/>
      <c r="L167" s="11"/>
      <c r="M167" s="11"/>
    </row>
    <row r="168" spans="1:13" s="2" customFormat="1" ht="15.75" customHeight="1">
      <c r="A168" s="41">
        <v>162</v>
      </c>
      <c r="B168" s="689" t="s">
        <v>806</v>
      </c>
      <c r="C168" s="159"/>
      <c r="D168" s="673" t="s">
        <v>830</v>
      </c>
      <c r="E168" s="44"/>
      <c r="F168" s="44"/>
      <c r="G168" s="44"/>
      <c r="H168" s="671">
        <v>0.864</v>
      </c>
      <c r="I168" s="674">
        <v>8400</v>
      </c>
      <c r="J168" s="134">
        <f t="shared" si="3"/>
        <v>7257.6</v>
      </c>
      <c r="K168" s="78"/>
      <c r="L168" s="11"/>
      <c r="M168" s="11"/>
    </row>
    <row r="169" spans="1:13" s="2" customFormat="1" ht="15.75" customHeight="1">
      <c r="A169" s="41">
        <v>163</v>
      </c>
      <c r="B169" s="689" t="s">
        <v>806</v>
      </c>
      <c r="C169" s="159"/>
      <c r="D169" s="673" t="s">
        <v>830</v>
      </c>
      <c r="E169" s="44"/>
      <c r="F169" s="44"/>
      <c r="G169" s="44"/>
      <c r="H169" s="671">
        <v>1.54</v>
      </c>
      <c r="I169" s="674">
        <v>8400</v>
      </c>
      <c r="J169" s="134">
        <f t="shared" si="3"/>
        <v>12936</v>
      </c>
      <c r="K169" s="78"/>
      <c r="L169" s="11"/>
      <c r="M169" s="11"/>
    </row>
    <row r="170" spans="1:13" s="2" customFormat="1" ht="15.75" customHeight="1">
      <c r="A170" s="41">
        <v>164</v>
      </c>
      <c r="B170" s="689" t="s">
        <v>806</v>
      </c>
      <c r="C170" s="159"/>
      <c r="D170" s="673" t="s">
        <v>830</v>
      </c>
      <c r="E170" s="44"/>
      <c r="F170" s="44"/>
      <c r="G170" s="44"/>
      <c r="H170" s="671">
        <v>1.61</v>
      </c>
      <c r="I170" s="674">
        <v>8400</v>
      </c>
      <c r="J170" s="134">
        <f t="shared" si="3"/>
        <v>13524</v>
      </c>
      <c r="K170" s="78"/>
      <c r="L170" s="11"/>
      <c r="M170" s="11"/>
    </row>
    <row r="171" spans="1:13" s="2" customFormat="1" ht="15.75" customHeight="1">
      <c r="A171" s="41">
        <v>165</v>
      </c>
      <c r="B171" s="689" t="s">
        <v>806</v>
      </c>
      <c r="C171" s="159"/>
      <c r="D171" s="673" t="s">
        <v>830</v>
      </c>
      <c r="E171" s="44"/>
      <c r="F171" s="44"/>
      <c r="G171" s="44"/>
      <c r="H171" s="671">
        <v>1.794</v>
      </c>
      <c r="I171" s="674">
        <v>8400</v>
      </c>
      <c r="J171" s="134">
        <f t="shared" si="3"/>
        <v>15069.6</v>
      </c>
      <c r="K171" s="78"/>
      <c r="L171" s="11"/>
      <c r="M171" s="11"/>
    </row>
    <row r="172" spans="1:13" s="2" customFormat="1" ht="15.75" customHeight="1">
      <c r="A172" s="41">
        <v>166</v>
      </c>
      <c r="B172" s="689" t="s">
        <v>806</v>
      </c>
      <c r="C172" s="159"/>
      <c r="D172" s="673" t="s">
        <v>830</v>
      </c>
      <c r="E172" s="44"/>
      <c r="F172" s="44"/>
      <c r="G172" s="44"/>
      <c r="H172" s="671">
        <v>1.326</v>
      </c>
      <c r="I172" s="674">
        <v>8400</v>
      </c>
      <c r="J172" s="134">
        <f t="shared" si="3"/>
        <v>11138.4</v>
      </c>
      <c r="K172" s="78"/>
      <c r="L172" s="11"/>
      <c r="M172" s="11"/>
    </row>
    <row r="173" spans="1:13" s="2" customFormat="1" ht="15.75" customHeight="1">
      <c r="A173" s="41">
        <v>167</v>
      </c>
      <c r="B173" s="689" t="s">
        <v>806</v>
      </c>
      <c r="C173" s="159"/>
      <c r="D173" s="673" t="s">
        <v>830</v>
      </c>
      <c r="E173" s="44"/>
      <c r="F173" s="44"/>
      <c r="G173" s="44"/>
      <c r="H173" s="671">
        <v>1.08</v>
      </c>
      <c r="I173" s="674">
        <v>8400</v>
      </c>
      <c r="J173" s="134">
        <f t="shared" si="3"/>
        <v>9072</v>
      </c>
      <c r="K173" s="78"/>
      <c r="L173" s="11"/>
      <c r="M173" s="11"/>
    </row>
    <row r="174" spans="1:13" s="2" customFormat="1" ht="15.75" customHeight="1">
      <c r="A174" s="41">
        <v>168</v>
      </c>
      <c r="B174" s="689" t="s">
        <v>806</v>
      </c>
      <c r="C174" s="159"/>
      <c r="D174" s="673" t="s">
        <v>830</v>
      </c>
      <c r="E174" s="44"/>
      <c r="F174" s="44"/>
      <c r="G174" s="44"/>
      <c r="H174" s="671">
        <v>1.82</v>
      </c>
      <c r="I174" s="674">
        <v>8400</v>
      </c>
      <c r="J174" s="134">
        <f t="shared" si="3"/>
        <v>15288</v>
      </c>
      <c r="K174" s="78"/>
      <c r="L174" s="11"/>
      <c r="M174" s="11"/>
    </row>
    <row r="175" spans="1:13" s="2" customFormat="1" ht="15.75" customHeight="1">
      <c r="A175" s="41">
        <v>169</v>
      </c>
      <c r="B175" s="689" t="s">
        <v>806</v>
      </c>
      <c r="C175" s="159"/>
      <c r="D175" s="673" t="s">
        <v>830</v>
      </c>
      <c r="E175" s="44"/>
      <c r="F175" s="44"/>
      <c r="G175" s="44"/>
      <c r="H175" s="671">
        <v>0.45</v>
      </c>
      <c r="I175" s="674">
        <v>8400</v>
      </c>
      <c r="J175" s="134">
        <f t="shared" si="3"/>
        <v>3780</v>
      </c>
      <c r="K175" s="78"/>
      <c r="L175" s="11"/>
      <c r="M175" s="11"/>
    </row>
    <row r="176" spans="1:13" s="2" customFormat="1" ht="15.75" customHeight="1">
      <c r="A176" s="41">
        <v>170</v>
      </c>
      <c r="B176" s="689" t="s">
        <v>824</v>
      </c>
      <c r="C176" s="159"/>
      <c r="D176" s="673" t="s">
        <v>830</v>
      </c>
      <c r="E176" s="44"/>
      <c r="F176" s="44"/>
      <c r="G176" s="44"/>
      <c r="H176" s="671">
        <v>0.3443</v>
      </c>
      <c r="I176" s="674">
        <v>5000</v>
      </c>
      <c r="J176" s="134">
        <f t="shared" si="3"/>
        <v>1721.5</v>
      </c>
      <c r="K176" s="78"/>
      <c r="L176" s="11"/>
      <c r="M176" s="11"/>
    </row>
    <row r="177" spans="1:13" s="2" customFormat="1" ht="15.75" customHeight="1">
      <c r="A177" s="41">
        <v>171</v>
      </c>
      <c r="B177" s="689" t="s">
        <v>805</v>
      </c>
      <c r="C177" s="159"/>
      <c r="D177" s="673" t="s">
        <v>830</v>
      </c>
      <c r="E177" s="44"/>
      <c r="F177" s="44"/>
      <c r="G177" s="44"/>
      <c r="H177" s="671">
        <v>1.56</v>
      </c>
      <c r="I177" s="674">
        <v>3250</v>
      </c>
      <c r="J177" s="134">
        <f t="shared" si="3"/>
        <v>5070</v>
      </c>
      <c r="K177" s="78"/>
      <c r="L177" s="11"/>
      <c r="M177" s="11"/>
    </row>
    <row r="178" spans="1:13" s="2" customFormat="1" ht="15.75" customHeight="1">
      <c r="A178" s="41">
        <v>172</v>
      </c>
      <c r="B178" s="689" t="s">
        <v>824</v>
      </c>
      <c r="C178" s="159"/>
      <c r="D178" s="673" t="s">
        <v>830</v>
      </c>
      <c r="E178" s="44"/>
      <c r="F178" s="44"/>
      <c r="G178" s="44"/>
      <c r="H178" s="671">
        <v>0.7574</v>
      </c>
      <c r="I178" s="674">
        <v>5000</v>
      </c>
      <c r="J178" s="134">
        <f t="shared" si="3"/>
        <v>3787</v>
      </c>
      <c r="K178" s="78"/>
      <c r="L178" s="11"/>
      <c r="M178" s="11"/>
    </row>
    <row r="179" spans="1:13" s="2" customFormat="1" ht="15.75" customHeight="1">
      <c r="A179" s="41">
        <v>173</v>
      </c>
      <c r="B179" s="689" t="s">
        <v>824</v>
      </c>
      <c r="C179" s="159"/>
      <c r="D179" s="673" t="s">
        <v>830</v>
      </c>
      <c r="E179" s="44"/>
      <c r="F179" s="44"/>
      <c r="G179" s="44"/>
      <c r="H179" s="671">
        <v>0.5508</v>
      </c>
      <c r="I179" s="674">
        <v>5000</v>
      </c>
      <c r="J179" s="134">
        <f t="shared" si="3"/>
        <v>2754</v>
      </c>
      <c r="K179" s="78"/>
      <c r="L179" s="11"/>
      <c r="M179" s="11"/>
    </row>
    <row r="180" spans="1:13" s="2" customFormat="1" ht="15.75" customHeight="1">
      <c r="A180" s="41">
        <v>174</v>
      </c>
      <c r="B180" s="689" t="s">
        <v>824</v>
      </c>
      <c r="C180" s="159"/>
      <c r="D180" s="673" t="s">
        <v>830</v>
      </c>
      <c r="E180" s="44"/>
      <c r="F180" s="44"/>
      <c r="G180" s="44"/>
      <c r="H180" s="671">
        <v>0.3672</v>
      </c>
      <c r="I180" s="674">
        <v>5000</v>
      </c>
      <c r="J180" s="134">
        <f t="shared" si="3"/>
        <v>1836</v>
      </c>
      <c r="K180" s="78"/>
      <c r="L180" s="11"/>
      <c r="M180" s="11"/>
    </row>
    <row r="181" spans="1:13" s="2" customFormat="1" ht="15.75" customHeight="1">
      <c r="A181" s="41">
        <v>175</v>
      </c>
      <c r="B181" s="689" t="s">
        <v>804</v>
      </c>
      <c r="C181" s="159"/>
      <c r="D181" s="673" t="s">
        <v>830</v>
      </c>
      <c r="E181" s="44"/>
      <c r="F181" s="44"/>
      <c r="G181" s="44"/>
      <c r="H181" s="671">
        <v>0.72</v>
      </c>
      <c r="I181" s="674">
        <v>10500</v>
      </c>
      <c r="J181" s="134">
        <f t="shared" si="3"/>
        <v>7560</v>
      </c>
      <c r="K181" s="78"/>
      <c r="L181" s="11"/>
      <c r="M181" s="11"/>
    </row>
    <row r="182" spans="1:13" s="2" customFormat="1" ht="15.75" customHeight="1">
      <c r="A182" s="41">
        <v>176</v>
      </c>
      <c r="B182" s="689" t="s">
        <v>804</v>
      </c>
      <c r="C182" s="159"/>
      <c r="D182" s="673" t="s">
        <v>830</v>
      </c>
      <c r="E182" s="44"/>
      <c r="F182" s="44"/>
      <c r="G182" s="44"/>
      <c r="H182" s="671">
        <v>1.12</v>
      </c>
      <c r="I182" s="674">
        <v>10500</v>
      </c>
      <c r="J182" s="134">
        <f t="shared" si="3"/>
        <v>11760</v>
      </c>
      <c r="K182" s="78"/>
      <c r="L182" s="11"/>
      <c r="M182" s="11"/>
    </row>
    <row r="183" spans="1:13" s="2" customFormat="1" ht="15.75" customHeight="1">
      <c r="A183" s="41">
        <v>177</v>
      </c>
      <c r="B183" s="689" t="s">
        <v>809</v>
      </c>
      <c r="C183" s="159"/>
      <c r="D183" s="673" t="s">
        <v>830</v>
      </c>
      <c r="E183" s="44"/>
      <c r="F183" s="44"/>
      <c r="G183" s="44"/>
      <c r="H183" s="671">
        <v>0.9901</v>
      </c>
      <c r="I183" s="675">
        <v>6800</v>
      </c>
      <c r="J183" s="134">
        <f t="shared" si="3"/>
        <v>6732.68</v>
      </c>
      <c r="K183" s="78"/>
      <c r="L183" s="11"/>
      <c r="M183" s="11"/>
    </row>
    <row r="184" spans="1:13" s="2" customFormat="1" ht="15.75" customHeight="1">
      <c r="A184" s="41">
        <v>178</v>
      </c>
      <c r="B184" s="689" t="s">
        <v>825</v>
      </c>
      <c r="C184" s="159"/>
      <c r="D184" s="673" t="s">
        <v>830</v>
      </c>
      <c r="E184" s="44"/>
      <c r="F184" s="44"/>
      <c r="G184" s="44"/>
      <c r="H184" s="671">
        <v>0.792</v>
      </c>
      <c r="I184" s="674">
        <v>10000</v>
      </c>
      <c r="J184" s="134">
        <f t="shared" si="3"/>
        <v>7920</v>
      </c>
      <c r="K184" s="78"/>
      <c r="L184" s="11"/>
      <c r="M184" s="11"/>
    </row>
    <row r="185" spans="1:13" s="2" customFormat="1" ht="15.75" customHeight="1">
      <c r="A185" s="41">
        <v>179</v>
      </c>
      <c r="B185" s="689" t="s">
        <v>804</v>
      </c>
      <c r="C185" s="159"/>
      <c r="D185" s="673" t="s">
        <v>830</v>
      </c>
      <c r="E185" s="44"/>
      <c r="F185" s="44"/>
      <c r="G185" s="44"/>
      <c r="H185" s="671">
        <v>1.6575</v>
      </c>
      <c r="I185" s="675">
        <v>10500</v>
      </c>
      <c r="J185" s="134">
        <f t="shared" si="3"/>
        <v>17403.75</v>
      </c>
      <c r="K185" s="78"/>
      <c r="L185" s="11"/>
      <c r="M185" s="11"/>
    </row>
    <row r="186" spans="1:13" s="2" customFormat="1" ht="15.75" customHeight="1">
      <c r="A186" s="41">
        <v>180</v>
      </c>
      <c r="B186" s="688" t="s">
        <v>805</v>
      </c>
      <c r="C186" s="159"/>
      <c r="D186" s="673" t="s">
        <v>830</v>
      </c>
      <c r="E186" s="44"/>
      <c r="F186" s="44"/>
      <c r="G186" s="44"/>
      <c r="H186" s="671">
        <v>3.0464</v>
      </c>
      <c r="I186" s="674">
        <v>3250</v>
      </c>
      <c r="J186" s="134">
        <f t="shared" si="3"/>
        <v>9900.8</v>
      </c>
      <c r="K186" s="78"/>
      <c r="L186" s="11"/>
      <c r="M186" s="11"/>
    </row>
    <row r="187" spans="1:13" s="2" customFormat="1" ht="15.75" customHeight="1">
      <c r="A187" s="41">
        <v>181</v>
      </c>
      <c r="B187" s="688" t="s">
        <v>813</v>
      </c>
      <c r="C187" s="159"/>
      <c r="D187" s="673" t="s">
        <v>830</v>
      </c>
      <c r="E187" s="44"/>
      <c r="F187" s="44"/>
      <c r="G187" s="44"/>
      <c r="H187" s="671">
        <v>0.816</v>
      </c>
      <c r="I187" s="675">
        <v>3000</v>
      </c>
      <c r="J187" s="134">
        <f t="shared" si="3"/>
        <v>2448</v>
      </c>
      <c r="K187" s="78"/>
      <c r="L187" s="11"/>
      <c r="M187" s="11"/>
    </row>
    <row r="188" spans="1:13" s="2" customFormat="1" ht="15.75" customHeight="1">
      <c r="A188" s="41">
        <v>182</v>
      </c>
      <c r="B188" s="688" t="s">
        <v>813</v>
      </c>
      <c r="C188" s="159"/>
      <c r="D188" s="673" t="s">
        <v>830</v>
      </c>
      <c r="E188" s="44"/>
      <c r="F188" s="44"/>
      <c r="G188" s="44"/>
      <c r="H188" s="671">
        <v>0.408</v>
      </c>
      <c r="I188" s="675">
        <v>3000</v>
      </c>
      <c r="J188" s="134">
        <f t="shared" si="3"/>
        <v>1224</v>
      </c>
      <c r="K188" s="78"/>
      <c r="L188" s="11"/>
      <c r="M188" s="11"/>
    </row>
    <row r="189" spans="1:13" s="2" customFormat="1" ht="15.75" customHeight="1">
      <c r="A189" s="41">
        <v>183</v>
      </c>
      <c r="B189" s="688" t="s">
        <v>813</v>
      </c>
      <c r="C189" s="159"/>
      <c r="D189" s="673" t="s">
        <v>830</v>
      </c>
      <c r="E189" s="44"/>
      <c r="F189" s="44"/>
      <c r="G189" s="44"/>
      <c r="H189" s="671">
        <v>1.377</v>
      </c>
      <c r="I189" s="675">
        <v>3000</v>
      </c>
      <c r="J189" s="134">
        <f t="shared" si="3"/>
        <v>4131</v>
      </c>
      <c r="K189" s="78"/>
      <c r="L189" s="11"/>
      <c r="M189" s="11"/>
    </row>
    <row r="190" spans="1:13" s="2" customFormat="1" ht="15.75" customHeight="1">
      <c r="A190" s="41">
        <v>184</v>
      </c>
      <c r="B190" s="688" t="s">
        <v>805</v>
      </c>
      <c r="C190" s="159"/>
      <c r="D190" s="673" t="s">
        <v>830</v>
      </c>
      <c r="E190" s="44"/>
      <c r="F190" s="44"/>
      <c r="G190" s="44"/>
      <c r="H190" s="671">
        <v>0.5279</v>
      </c>
      <c r="I190" s="674">
        <v>3250</v>
      </c>
      <c r="J190" s="134">
        <f t="shared" si="3"/>
        <v>1715.68</v>
      </c>
      <c r="K190" s="78"/>
      <c r="L190" s="11"/>
      <c r="M190" s="11"/>
    </row>
    <row r="191" spans="1:13" s="2" customFormat="1" ht="15.75" customHeight="1">
      <c r="A191" s="41">
        <v>185</v>
      </c>
      <c r="B191" s="688" t="s">
        <v>809</v>
      </c>
      <c r="C191" s="159"/>
      <c r="D191" s="673" t="s">
        <v>830</v>
      </c>
      <c r="E191" s="44"/>
      <c r="F191" s="44"/>
      <c r="G191" s="44"/>
      <c r="H191" s="671">
        <v>1.496</v>
      </c>
      <c r="I191" s="675">
        <v>6800</v>
      </c>
      <c r="J191" s="134">
        <f t="shared" si="3"/>
        <v>10172.8</v>
      </c>
      <c r="K191" s="78"/>
      <c r="L191" s="11"/>
      <c r="M191" s="11"/>
    </row>
    <row r="192" spans="1:13" s="2" customFormat="1" ht="15.75" customHeight="1">
      <c r="A192" s="41">
        <v>186</v>
      </c>
      <c r="B192" s="689" t="s">
        <v>805</v>
      </c>
      <c r="C192" s="159"/>
      <c r="D192" s="673" t="s">
        <v>830</v>
      </c>
      <c r="E192" s="44"/>
      <c r="F192" s="44"/>
      <c r="G192" s="44"/>
      <c r="H192" s="671">
        <v>1.3813</v>
      </c>
      <c r="I192" s="674">
        <v>3250</v>
      </c>
      <c r="J192" s="134">
        <f t="shared" si="3"/>
        <v>4489.23</v>
      </c>
      <c r="K192" s="78"/>
      <c r="L192" s="11"/>
      <c r="M192" s="11"/>
    </row>
    <row r="193" spans="1:13" s="2" customFormat="1" ht="15.75" customHeight="1">
      <c r="A193" s="41">
        <v>187</v>
      </c>
      <c r="B193" s="688" t="s">
        <v>805</v>
      </c>
      <c r="C193" s="159"/>
      <c r="D193" s="673" t="s">
        <v>830</v>
      </c>
      <c r="E193" s="44"/>
      <c r="F193" s="44"/>
      <c r="G193" s="44"/>
      <c r="H193" s="671">
        <v>1.9125</v>
      </c>
      <c r="I193" s="674">
        <v>3250</v>
      </c>
      <c r="J193" s="134">
        <f t="shared" si="3"/>
        <v>6215.63</v>
      </c>
      <c r="K193" s="78"/>
      <c r="L193" s="11"/>
      <c r="M193" s="11"/>
    </row>
    <row r="194" spans="1:13" s="355" customFormat="1" ht="15.75" customHeight="1">
      <c r="A194" s="41">
        <v>188</v>
      </c>
      <c r="B194" s="688" t="s">
        <v>826</v>
      </c>
      <c r="C194" s="366"/>
      <c r="D194" s="673" t="s">
        <v>830</v>
      </c>
      <c r="E194" s="375"/>
      <c r="F194" s="365"/>
      <c r="G194" s="365"/>
      <c r="H194" s="671">
        <v>0.54</v>
      </c>
      <c r="I194" s="675">
        <v>2300</v>
      </c>
      <c r="J194" s="134">
        <f t="shared" si="3"/>
        <v>1242</v>
      </c>
      <c r="K194" s="14"/>
      <c r="L194" s="14" t="s">
        <v>141</v>
      </c>
      <c r="M194" s="15"/>
    </row>
    <row r="195" spans="1:13" ht="15.75" customHeight="1">
      <c r="A195" s="41">
        <v>189</v>
      </c>
      <c r="B195" s="688" t="s">
        <v>819</v>
      </c>
      <c r="C195" s="366"/>
      <c r="D195" s="673" t="s">
        <v>830</v>
      </c>
      <c r="E195" s="375"/>
      <c r="F195" s="365"/>
      <c r="G195" s="365"/>
      <c r="H195" s="671">
        <v>2.448</v>
      </c>
      <c r="I195" s="672">
        <v>3200</v>
      </c>
      <c r="J195" s="134">
        <f t="shared" si="3"/>
        <v>7833.6</v>
      </c>
      <c r="K195" s="14"/>
      <c r="L195" s="14" t="s">
        <v>141</v>
      </c>
      <c r="M195" s="15"/>
    </row>
    <row r="196" spans="1:13" ht="15.75" customHeight="1">
      <c r="A196" s="41">
        <v>190</v>
      </c>
      <c r="B196" s="688" t="s">
        <v>825</v>
      </c>
      <c r="C196" s="366"/>
      <c r="D196" s="673" t="s">
        <v>830</v>
      </c>
      <c r="E196" s="375"/>
      <c r="F196" s="365"/>
      <c r="G196" s="365"/>
      <c r="H196" s="671">
        <v>1.683</v>
      </c>
      <c r="I196" s="675">
        <v>10000</v>
      </c>
      <c r="J196" s="134">
        <f t="shared" si="3"/>
        <v>16830</v>
      </c>
      <c r="K196" s="14"/>
      <c r="L196" s="14"/>
      <c r="M196" s="15"/>
    </row>
    <row r="197" spans="1:13" ht="15.75" customHeight="1">
      <c r="A197" s="41">
        <v>191</v>
      </c>
      <c r="B197" s="688" t="s">
        <v>827</v>
      </c>
      <c r="C197" s="366"/>
      <c r="D197" s="673" t="s">
        <v>830</v>
      </c>
      <c r="E197" s="375"/>
      <c r="F197" s="365"/>
      <c r="G197" s="365"/>
      <c r="H197" s="671">
        <v>1.4918</v>
      </c>
      <c r="I197" s="675">
        <v>6000</v>
      </c>
      <c r="J197" s="134">
        <f t="shared" si="3"/>
        <v>8950.8</v>
      </c>
      <c r="K197" s="14"/>
      <c r="L197" s="14"/>
      <c r="M197" s="15"/>
    </row>
    <row r="198" spans="1:13" ht="15.75" customHeight="1">
      <c r="A198" s="41">
        <v>192</v>
      </c>
      <c r="B198" s="689" t="s">
        <v>828</v>
      </c>
      <c r="C198" s="366"/>
      <c r="D198" s="673" t="s">
        <v>830</v>
      </c>
      <c r="E198" s="375"/>
      <c r="F198" s="365"/>
      <c r="G198" s="365"/>
      <c r="H198" s="671">
        <v>1.0827</v>
      </c>
      <c r="I198" s="674">
        <v>11000</v>
      </c>
      <c r="J198" s="134">
        <f t="shared" si="3"/>
        <v>11909.7</v>
      </c>
      <c r="K198" s="14"/>
      <c r="L198" s="14"/>
      <c r="M198" s="15"/>
    </row>
    <row r="199" spans="1:13" ht="15.75" customHeight="1">
      <c r="A199" s="41">
        <v>193</v>
      </c>
      <c r="B199" s="689" t="s">
        <v>827</v>
      </c>
      <c r="C199" s="366"/>
      <c r="D199" s="673" t="s">
        <v>830</v>
      </c>
      <c r="E199" s="375"/>
      <c r="F199" s="365"/>
      <c r="G199" s="365"/>
      <c r="H199" s="671">
        <v>0.576</v>
      </c>
      <c r="I199" s="675">
        <v>6000</v>
      </c>
      <c r="J199" s="134">
        <f t="shared" si="3"/>
        <v>3456</v>
      </c>
      <c r="K199" s="14"/>
      <c r="L199" s="14"/>
      <c r="M199" s="15"/>
    </row>
    <row r="200" spans="1:13" ht="15.75" customHeight="1">
      <c r="A200" s="41">
        <v>194</v>
      </c>
      <c r="B200" s="689" t="s">
        <v>804</v>
      </c>
      <c r="C200" s="366"/>
      <c r="D200" s="673" t="s">
        <v>830</v>
      </c>
      <c r="E200" s="375"/>
      <c r="F200" s="365"/>
      <c r="G200" s="365"/>
      <c r="H200" s="671">
        <v>0.6242</v>
      </c>
      <c r="I200" s="674">
        <v>10500</v>
      </c>
      <c r="J200" s="134">
        <f t="shared" si="3"/>
        <v>6554.1</v>
      </c>
      <c r="K200" s="14"/>
      <c r="L200" s="14"/>
      <c r="M200" s="15"/>
    </row>
    <row r="201" spans="1:13" ht="15.75" customHeight="1">
      <c r="A201" s="41">
        <v>195</v>
      </c>
      <c r="B201" s="689" t="s">
        <v>806</v>
      </c>
      <c r="C201" s="366"/>
      <c r="D201" s="673" t="s">
        <v>830</v>
      </c>
      <c r="E201" s="375"/>
      <c r="F201" s="365"/>
      <c r="G201" s="365"/>
      <c r="H201" s="671">
        <v>0.2312</v>
      </c>
      <c r="I201" s="674">
        <v>8400</v>
      </c>
      <c r="J201" s="134">
        <f t="shared" si="3"/>
        <v>1942.08</v>
      </c>
      <c r="K201" s="14"/>
      <c r="L201" s="14"/>
      <c r="M201" s="15"/>
    </row>
    <row r="202" spans="1:13" ht="15.75" customHeight="1">
      <c r="A202" s="41">
        <v>196</v>
      </c>
      <c r="B202" s="689" t="s">
        <v>804</v>
      </c>
      <c r="C202" s="366"/>
      <c r="D202" s="673" t="s">
        <v>830</v>
      </c>
      <c r="E202" s="375"/>
      <c r="F202" s="365"/>
      <c r="G202" s="365"/>
      <c r="H202" s="671">
        <v>1.199</v>
      </c>
      <c r="I202" s="674">
        <v>10500</v>
      </c>
      <c r="J202" s="134">
        <f t="shared" si="3"/>
        <v>12589.5</v>
      </c>
      <c r="K202" s="14"/>
      <c r="L202" s="14"/>
      <c r="M202" s="15"/>
    </row>
    <row r="203" spans="1:13" ht="15.75" customHeight="1">
      <c r="A203" s="41">
        <v>197</v>
      </c>
      <c r="B203" s="689" t="s">
        <v>804</v>
      </c>
      <c r="C203" s="366"/>
      <c r="D203" s="673" t="s">
        <v>830</v>
      </c>
      <c r="E203" s="375"/>
      <c r="F203" s="365"/>
      <c r="G203" s="369"/>
      <c r="H203" s="671">
        <v>0.459</v>
      </c>
      <c r="I203" s="674">
        <v>10500</v>
      </c>
      <c r="J203" s="134">
        <f t="shared" si="3"/>
        <v>4819.5</v>
      </c>
      <c r="K203" s="14"/>
      <c r="L203" s="14"/>
      <c r="M203" s="15"/>
    </row>
    <row r="204" spans="1:13" ht="15.75" customHeight="1">
      <c r="A204" s="41">
        <v>198</v>
      </c>
      <c r="B204" s="689" t="s">
        <v>804</v>
      </c>
      <c r="C204" s="366"/>
      <c r="D204" s="673" t="s">
        <v>830</v>
      </c>
      <c r="E204" s="375"/>
      <c r="F204" s="365"/>
      <c r="G204" s="369"/>
      <c r="H204" s="671">
        <v>1.224</v>
      </c>
      <c r="I204" s="674">
        <v>10500</v>
      </c>
      <c r="J204" s="134">
        <f t="shared" si="3"/>
        <v>12852</v>
      </c>
      <c r="K204" s="14"/>
      <c r="L204" s="14"/>
      <c r="M204" s="15"/>
    </row>
    <row r="205" spans="1:13" ht="15.75" customHeight="1">
      <c r="A205" s="41">
        <v>199</v>
      </c>
      <c r="B205" s="689" t="s">
        <v>804</v>
      </c>
      <c r="C205" s="366"/>
      <c r="D205" s="673" t="s">
        <v>830</v>
      </c>
      <c r="E205" s="375"/>
      <c r="F205" s="365"/>
      <c r="G205" s="369"/>
      <c r="H205" s="671">
        <v>0.9075</v>
      </c>
      <c r="I205" s="674">
        <v>10500</v>
      </c>
      <c r="J205" s="134">
        <f t="shared" si="3"/>
        <v>9528.75</v>
      </c>
      <c r="K205" s="14"/>
      <c r="L205" s="14"/>
      <c r="M205" s="15"/>
    </row>
    <row r="206" spans="1:13" ht="15.75" customHeight="1">
      <c r="A206" s="41">
        <v>200</v>
      </c>
      <c r="B206" s="689" t="s">
        <v>824</v>
      </c>
      <c r="C206" s="366"/>
      <c r="D206" s="673" t="s">
        <v>830</v>
      </c>
      <c r="E206" s="375"/>
      <c r="F206" s="365"/>
      <c r="G206" s="369"/>
      <c r="H206" s="671">
        <v>0.867</v>
      </c>
      <c r="I206" s="674">
        <v>5000</v>
      </c>
      <c r="J206" s="134">
        <f t="shared" si="3"/>
        <v>4335</v>
      </c>
      <c r="K206" s="14"/>
      <c r="L206" s="14"/>
      <c r="M206" s="15"/>
    </row>
    <row r="207" spans="1:13" ht="15.75" customHeight="1">
      <c r="A207" s="41">
        <v>201</v>
      </c>
      <c r="B207" s="689" t="s">
        <v>829</v>
      </c>
      <c r="C207" s="366"/>
      <c r="D207" s="673" t="s">
        <v>830</v>
      </c>
      <c r="E207" s="375"/>
      <c r="F207" s="365"/>
      <c r="G207" s="369"/>
      <c r="H207" s="671">
        <v>1.071</v>
      </c>
      <c r="I207" s="674">
        <v>9000</v>
      </c>
      <c r="J207" s="134">
        <f t="shared" si="3"/>
        <v>9639</v>
      </c>
      <c r="K207" s="14"/>
      <c r="L207" s="14"/>
      <c r="M207" s="15"/>
    </row>
    <row r="208" spans="1:13" ht="15.75" customHeight="1">
      <c r="A208" s="41">
        <v>202</v>
      </c>
      <c r="B208" s="689" t="s">
        <v>806</v>
      </c>
      <c r="C208" s="366"/>
      <c r="D208" s="673" t="s">
        <v>830</v>
      </c>
      <c r="E208" s="375"/>
      <c r="F208" s="365"/>
      <c r="G208" s="369"/>
      <c r="H208" s="671">
        <v>2.1</v>
      </c>
      <c r="I208" s="674">
        <v>8400</v>
      </c>
      <c r="J208" s="134">
        <f t="shared" si="3"/>
        <v>17640</v>
      </c>
      <c r="K208" s="14"/>
      <c r="L208" s="14"/>
      <c r="M208" s="15"/>
    </row>
    <row r="209" spans="1:13" ht="15.75" customHeight="1">
      <c r="A209" s="41">
        <v>203</v>
      </c>
      <c r="B209" s="688" t="s">
        <v>819</v>
      </c>
      <c r="C209" s="366"/>
      <c r="D209" s="673" t="s">
        <v>830</v>
      </c>
      <c r="E209" s="375"/>
      <c r="F209" s="365"/>
      <c r="G209" s="369"/>
      <c r="H209" s="671">
        <v>0.544</v>
      </c>
      <c r="I209" s="672">
        <v>3200</v>
      </c>
      <c r="J209" s="134">
        <f aca="true" t="shared" si="4" ref="J209:J220">H209*I209</f>
        <v>1740.8</v>
      </c>
      <c r="K209" s="14"/>
      <c r="L209" s="14"/>
      <c r="M209" s="15"/>
    </row>
    <row r="210" spans="1:13" ht="15.75" customHeight="1">
      <c r="A210" s="41">
        <v>204</v>
      </c>
      <c r="B210" s="688" t="s">
        <v>823</v>
      </c>
      <c r="C210" s="366"/>
      <c r="D210" s="673" t="s">
        <v>830</v>
      </c>
      <c r="E210" s="375"/>
      <c r="F210" s="365"/>
      <c r="G210" s="369"/>
      <c r="H210" s="671">
        <v>1.4459</v>
      </c>
      <c r="I210" s="675">
        <v>7920</v>
      </c>
      <c r="J210" s="134">
        <f t="shared" si="4"/>
        <v>11451.53</v>
      </c>
      <c r="K210" s="14"/>
      <c r="L210" s="14"/>
      <c r="M210" s="15"/>
    </row>
    <row r="211" spans="1:13" ht="15.75" customHeight="1">
      <c r="A211" s="41">
        <v>205</v>
      </c>
      <c r="B211" s="688" t="s">
        <v>823</v>
      </c>
      <c r="C211" s="366"/>
      <c r="D211" s="673" t="s">
        <v>830</v>
      </c>
      <c r="E211" s="375"/>
      <c r="F211" s="365"/>
      <c r="G211" s="369"/>
      <c r="H211" s="671">
        <v>0.5712</v>
      </c>
      <c r="I211" s="675">
        <v>7920</v>
      </c>
      <c r="J211" s="134">
        <f t="shared" si="4"/>
        <v>4523.9</v>
      </c>
      <c r="K211" s="14"/>
      <c r="L211" s="14"/>
      <c r="M211" s="15"/>
    </row>
    <row r="212" spans="1:13" ht="15.75" customHeight="1">
      <c r="A212" s="41">
        <v>206</v>
      </c>
      <c r="B212" s="688" t="s">
        <v>809</v>
      </c>
      <c r="C212" s="366"/>
      <c r="D212" s="673" t="s">
        <v>830</v>
      </c>
      <c r="E212" s="375"/>
      <c r="F212" s="365"/>
      <c r="G212" s="369"/>
      <c r="H212" s="671">
        <v>0.816</v>
      </c>
      <c r="I212" s="675">
        <v>6800</v>
      </c>
      <c r="J212" s="134">
        <f t="shared" si="4"/>
        <v>5548.8</v>
      </c>
      <c r="K212" s="14"/>
      <c r="L212" s="14"/>
      <c r="M212" s="15"/>
    </row>
    <row r="213" spans="1:13" ht="15.75" customHeight="1">
      <c r="A213" s="41">
        <v>207</v>
      </c>
      <c r="B213" s="688" t="s">
        <v>804</v>
      </c>
      <c r="C213" s="362"/>
      <c r="D213" s="673" t="s">
        <v>830</v>
      </c>
      <c r="E213" s="375"/>
      <c r="F213" s="365"/>
      <c r="G213" s="369"/>
      <c r="H213" s="671">
        <v>1.5232</v>
      </c>
      <c r="I213" s="675">
        <v>10500</v>
      </c>
      <c r="J213" s="134">
        <f t="shared" si="4"/>
        <v>15993.6</v>
      </c>
      <c r="K213" s="14"/>
      <c r="L213" s="14"/>
      <c r="M213" s="15"/>
    </row>
    <row r="214" spans="1:13" ht="15.75" customHeight="1">
      <c r="A214" s="41">
        <v>208</v>
      </c>
      <c r="B214" s="689" t="s">
        <v>804</v>
      </c>
      <c r="C214" s="366"/>
      <c r="D214" s="673" t="s">
        <v>830</v>
      </c>
      <c r="E214" s="375"/>
      <c r="F214" s="365"/>
      <c r="G214" s="369"/>
      <c r="H214" s="671">
        <v>0.828</v>
      </c>
      <c r="I214" s="674">
        <v>10500</v>
      </c>
      <c r="J214" s="134">
        <f t="shared" si="4"/>
        <v>8694</v>
      </c>
      <c r="K214" s="14"/>
      <c r="L214" s="14"/>
      <c r="M214" s="15"/>
    </row>
    <row r="215" spans="1:13" ht="15.75" customHeight="1">
      <c r="A215" s="41">
        <v>209</v>
      </c>
      <c r="B215" s="689" t="s">
        <v>809</v>
      </c>
      <c r="C215" s="366"/>
      <c r="D215" s="673" t="s">
        <v>830</v>
      </c>
      <c r="E215" s="375"/>
      <c r="F215" s="365"/>
      <c r="G215" s="369"/>
      <c r="H215" s="671">
        <v>0.952</v>
      </c>
      <c r="I215" s="675">
        <v>6800</v>
      </c>
      <c r="J215" s="134">
        <f t="shared" si="4"/>
        <v>6473.6</v>
      </c>
      <c r="K215" s="14"/>
      <c r="L215" s="14"/>
      <c r="M215" s="15"/>
    </row>
    <row r="216" spans="1:13" ht="15.75" customHeight="1">
      <c r="A216" s="41">
        <v>210</v>
      </c>
      <c r="B216" s="689" t="s">
        <v>805</v>
      </c>
      <c r="C216" s="366"/>
      <c r="D216" s="673" t="s">
        <v>830</v>
      </c>
      <c r="E216" s="375"/>
      <c r="F216" s="365"/>
      <c r="G216" s="369"/>
      <c r="H216" s="671">
        <v>0.476</v>
      </c>
      <c r="I216" s="674">
        <v>3250</v>
      </c>
      <c r="J216" s="134">
        <f t="shared" si="4"/>
        <v>1547</v>
      </c>
      <c r="K216" s="14"/>
      <c r="L216" s="14"/>
      <c r="M216" s="15"/>
    </row>
    <row r="217" spans="1:13" ht="15.75" customHeight="1">
      <c r="A217" s="41">
        <v>211</v>
      </c>
      <c r="B217" s="688" t="s">
        <v>820</v>
      </c>
      <c r="C217" s="366"/>
      <c r="D217" s="673" t="s">
        <v>830</v>
      </c>
      <c r="E217" s="375"/>
      <c r="F217" s="365"/>
      <c r="G217" s="369"/>
      <c r="H217" s="671">
        <v>1.224</v>
      </c>
      <c r="I217" s="672">
        <v>10000</v>
      </c>
      <c r="J217" s="134">
        <f t="shared" si="4"/>
        <v>12240</v>
      </c>
      <c r="K217" s="14"/>
      <c r="L217" s="14"/>
      <c r="M217" s="15"/>
    </row>
    <row r="218" spans="1:13" ht="15.75" customHeight="1">
      <c r="A218" s="41">
        <v>212</v>
      </c>
      <c r="B218" s="688" t="s">
        <v>814</v>
      </c>
      <c r="C218" s="366"/>
      <c r="D218" s="673" t="s">
        <v>830</v>
      </c>
      <c r="E218" s="375"/>
      <c r="F218" s="365"/>
      <c r="G218" s="369"/>
      <c r="H218" s="671">
        <v>1.2852</v>
      </c>
      <c r="I218" s="675">
        <v>3050</v>
      </c>
      <c r="J218" s="134">
        <f t="shared" si="4"/>
        <v>3919.86</v>
      </c>
      <c r="K218" s="14"/>
      <c r="L218" s="14"/>
      <c r="M218" s="15"/>
    </row>
    <row r="219" spans="1:13" ht="15.75" customHeight="1">
      <c r="A219" s="41">
        <v>213</v>
      </c>
      <c r="B219" s="688" t="s">
        <v>813</v>
      </c>
      <c r="C219" s="366"/>
      <c r="D219" s="673" t="s">
        <v>830</v>
      </c>
      <c r="E219" s="375"/>
      <c r="F219" s="365"/>
      <c r="G219" s="369"/>
      <c r="H219" s="671">
        <v>0.1836</v>
      </c>
      <c r="I219" s="675">
        <v>3000</v>
      </c>
      <c r="J219" s="134">
        <f t="shared" si="4"/>
        <v>550.8</v>
      </c>
      <c r="K219" s="14"/>
      <c r="L219" s="14"/>
      <c r="M219" s="15"/>
    </row>
    <row r="220" spans="1:13" ht="15.75" customHeight="1">
      <c r="A220" s="41">
        <v>214</v>
      </c>
      <c r="B220" s="688" t="s">
        <v>814</v>
      </c>
      <c r="C220" s="366"/>
      <c r="D220" s="673" t="s">
        <v>830</v>
      </c>
      <c r="E220" s="375"/>
      <c r="F220" s="365"/>
      <c r="G220" s="369"/>
      <c r="H220" s="671">
        <v>0.9138</v>
      </c>
      <c r="I220" s="675">
        <v>3050</v>
      </c>
      <c r="J220" s="134">
        <f t="shared" si="4"/>
        <v>2787.09</v>
      </c>
      <c r="K220" s="14"/>
      <c r="L220" s="14"/>
      <c r="M220" s="15"/>
    </row>
    <row r="221" spans="1:13" ht="15.75" customHeight="1">
      <c r="A221" s="41">
        <v>215</v>
      </c>
      <c r="B221" s="688" t="s">
        <v>819</v>
      </c>
      <c r="C221" s="366"/>
      <c r="D221" s="673" t="s">
        <v>830</v>
      </c>
      <c r="E221" s="375"/>
      <c r="F221" s="365"/>
      <c r="G221" s="369"/>
      <c r="H221" s="671">
        <v>0.479</v>
      </c>
      <c r="I221" s="672">
        <v>3200</v>
      </c>
      <c r="J221" s="134">
        <f>H221*I221</f>
        <v>1532.8</v>
      </c>
      <c r="K221" s="14"/>
      <c r="L221" s="14"/>
      <c r="M221" s="15"/>
    </row>
    <row r="222" spans="1:13" ht="15.75" customHeight="1">
      <c r="A222" s="81"/>
      <c r="B222" s="377"/>
      <c r="C222" s="366"/>
      <c r="D222" s="366"/>
      <c r="E222" s="366"/>
      <c r="F222" s="366"/>
      <c r="G222" s="369"/>
      <c r="H222" s="376"/>
      <c r="I222" s="14"/>
      <c r="J222" s="14"/>
      <c r="K222" s="14"/>
      <c r="L222" s="14"/>
      <c r="M222" s="15"/>
    </row>
    <row r="223" spans="1:13" ht="15.75" customHeight="1">
      <c r="A223" s="81"/>
      <c r="B223" s="377"/>
      <c r="C223" s="366"/>
      <c r="D223" s="366"/>
      <c r="E223" s="366"/>
      <c r="F223" s="366"/>
      <c r="G223" s="378"/>
      <c r="H223" s="376"/>
      <c r="I223" s="14"/>
      <c r="J223" s="14"/>
      <c r="K223" s="14"/>
      <c r="L223" s="14"/>
      <c r="M223" s="15"/>
    </row>
    <row r="224" spans="1:13" ht="15.75" customHeight="1">
      <c r="A224" s="747" t="s">
        <v>212</v>
      </c>
      <c r="B224" s="797"/>
      <c r="C224" s="786"/>
      <c r="D224" s="11"/>
      <c r="E224" s="342"/>
      <c r="F224" s="379"/>
      <c r="G224" s="349">
        <f>SUM(G194:G223)</f>
        <v>0</v>
      </c>
      <c r="H224" s="722">
        <f>SUM(H7:H223)</f>
        <v>251.9065</v>
      </c>
      <c r="I224" s="14"/>
      <c r="J224" s="379">
        <f>SUM(J7:J223)</f>
        <v>2294598.52</v>
      </c>
      <c r="K224" s="14"/>
      <c r="L224" s="13" t="s">
        <v>141</v>
      </c>
      <c r="M224" s="15"/>
    </row>
    <row r="225" spans="1:13" ht="15.75" customHeight="1">
      <c r="A225" s="798" t="str">
        <f>'3-8其他应收款'!A18</f>
        <v>被评估单位（或者产权持有单位）填表人：</v>
      </c>
      <c r="B225" s="749"/>
      <c r="C225" s="798"/>
      <c r="D225" s="749"/>
      <c r="E225" s="749"/>
      <c r="F225" s="31"/>
      <c r="G225" s="372"/>
      <c r="H225" s="380"/>
      <c r="I225" s="381"/>
      <c r="J225" s="382"/>
      <c r="K225" s="749" t="str">
        <f>'3-9-1材料采购（在途物资）'!H28</f>
        <v>评估人员：苗菁  </v>
      </c>
      <c r="L225" s="749"/>
      <c r="M225" s="749"/>
    </row>
    <row r="226" spans="1:13" ht="15.75" customHeight="1">
      <c r="A226" s="3" t="str">
        <f>'3-8其他应收款'!A19</f>
        <v>填表日期：2018年8月10日</v>
      </c>
      <c r="B226" s="36"/>
      <c r="G226" s="373"/>
      <c r="H226" s="380"/>
      <c r="I226" s="137"/>
      <c r="J226" s="140"/>
      <c r="K226" s="750" t="str">
        <f>'3-9-1材料采购（在途物资）'!H29</f>
        <v>复核人员：阮荣</v>
      </c>
      <c r="L226" s="750"/>
      <c r="M226" s="750"/>
    </row>
  </sheetData>
  <sheetProtection/>
  <autoFilter ref="H1:H257"/>
  <mergeCells count="15">
    <mergeCell ref="A1:M1"/>
    <mergeCell ref="A2:M2"/>
    <mergeCell ref="E5:G5"/>
    <mergeCell ref="H5:J5"/>
    <mergeCell ref="A5:A6"/>
    <mergeCell ref="B5:B6"/>
    <mergeCell ref="C5:C6"/>
    <mergeCell ref="D5:D6"/>
    <mergeCell ref="K5:K6"/>
    <mergeCell ref="A224:C224"/>
    <mergeCell ref="A225:E225"/>
    <mergeCell ref="K225:M225"/>
    <mergeCell ref="L5:L6"/>
    <mergeCell ref="M5:M6"/>
    <mergeCell ref="K226:M226"/>
  </mergeCells>
  <printOptions horizontalCentered="1"/>
  <pageMargins left="0.3937007874015748" right="0.4330708661417323" top="0.8661417322834646" bottom="0.7086614173228347" header="1.062992125984252" footer="0.5118110236220472"/>
  <pageSetup fitToHeight="0" fitToWidth="1" horizontalDpi="600" verticalDpi="600" orientation="portrait" paperSize="9" r:id="rId3"/>
  <legacyDrawing r:id="rId2"/>
</worksheet>
</file>

<file path=xl/worksheets/sheet22.xml><?xml version="1.0" encoding="utf-8"?>
<worksheet xmlns="http://schemas.openxmlformats.org/spreadsheetml/2006/main" xmlns:r="http://schemas.openxmlformats.org/officeDocument/2006/relationships">
  <sheetPr>
    <pageSetUpPr fitToPage="1"/>
  </sheetPr>
  <dimension ref="A1:M25"/>
  <sheetViews>
    <sheetView zoomScalePageLayoutView="0" workbookViewId="0" topLeftCell="A1">
      <selection activeCell="J10" sqref="J10"/>
    </sheetView>
  </sheetViews>
  <sheetFormatPr defaultColWidth="9.00390625" defaultRowHeight="15.75" customHeight="1"/>
  <cols>
    <col min="1" max="1" width="4.875" style="3" customWidth="1"/>
    <col min="2" max="2" width="13.125" style="2" customWidth="1"/>
    <col min="3" max="3" width="6.25390625" style="3" customWidth="1"/>
    <col min="4" max="4" width="9.625" style="3" customWidth="1"/>
    <col min="5" max="5" width="10.625" style="3" customWidth="1"/>
    <col min="6" max="6" width="8.625" style="359" customWidth="1"/>
    <col min="7" max="7" width="11.375" style="3" customWidth="1"/>
    <col min="8" max="8" width="9.75390625" style="3" customWidth="1"/>
    <col min="9" max="9" width="7.375" style="3" customWidth="1"/>
    <col min="10" max="10" width="10.25390625" style="3" customWidth="1"/>
    <col min="11" max="11" width="8.875" style="3" customWidth="1"/>
    <col min="12" max="12" width="7.75390625" style="3" customWidth="1"/>
    <col min="13" max="13" width="11.875" style="3" customWidth="1"/>
    <col min="14" max="16384" width="9.00390625" style="3" customWidth="1"/>
  </cols>
  <sheetData>
    <row r="1" spans="1:13" s="1" customFormat="1" ht="30" customHeight="1">
      <c r="A1" s="740" t="s">
        <v>310</v>
      </c>
      <c r="B1" s="741"/>
      <c r="C1" s="741"/>
      <c r="D1" s="741"/>
      <c r="E1" s="741"/>
      <c r="F1" s="741"/>
      <c r="G1" s="741"/>
      <c r="H1" s="741"/>
      <c r="I1" s="741"/>
      <c r="J1" s="741"/>
      <c r="K1" s="741"/>
      <c r="L1" s="741"/>
      <c r="M1" s="741"/>
    </row>
    <row r="2" spans="1:13" ht="13.5" customHeight="1">
      <c r="A2" s="742" t="str">
        <f>'3-9-2原材料'!A2</f>
        <v>评估基准日：2018年6月14日</v>
      </c>
      <c r="B2" s="743"/>
      <c r="C2" s="743"/>
      <c r="D2" s="743"/>
      <c r="E2" s="743"/>
      <c r="F2" s="767"/>
      <c r="G2" s="767"/>
      <c r="H2" s="767"/>
      <c r="I2" s="767"/>
      <c r="J2" s="767"/>
      <c r="K2" s="767"/>
      <c r="L2" s="767"/>
      <c r="M2" s="767"/>
    </row>
    <row r="3" spans="1:13" ht="13.5" customHeight="1">
      <c r="A3" s="5"/>
      <c r="B3" s="5"/>
      <c r="C3" s="5"/>
      <c r="D3" s="5"/>
      <c r="E3" s="5"/>
      <c r="F3" s="6"/>
      <c r="G3" s="6"/>
      <c r="H3" s="6"/>
      <c r="I3" s="6"/>
      <c r="J3" s="6"/>
      <c r="K3" s="6"/>
      <c r="L3" s="6"/>
      <c r="M3" s="7" t="s">
        <v>311</v>
      </c>
    </row>
    <row r="4" spans="1:13" ht="15.75" customHeight="1">
      <c r="A4" s="31" t="str">
        <f>'3-9-2原材料'!A4</f>
        <v>被评估单位（或者产权持有单位）：威海万紫千红家具有限公司</v>
      </c>
      <c r="M4" s="8" t="s">
        <v>3</v>
      </c>
    </row>
    <row r="5" spans="1:13" s="2" customFormat="1" ht="15.75" customHeight="1">
      <c r="A5" s="777" t="s">
        <v>5</v>
      </c>
      <c r="B5" s="777" t="s">
        <v>298</v>
      </c>
      <c r="C5" s="794" t="s">
        <v>299</v>
      </c>
      <c r="D5" s="794" t="s">
        <v>312</v>
      </c>
      <c r="E5" s="777" t="s">
        <v>90</v>
      </c>
      <c r="F5" s="777"/>
      <c r="G5" s="777"/>
      <c r="H5" s="777" t="s">
        <v>91</v>
      </c>
      <c r="I5" s="777"/>
      <c r="J5" s="778"/>
      <c r="K5" s="796" t="s">
        <v>92</v>
      </c>
      <c r="L5" s="777" t="s">
        <v>126</v>
      </c>
      <c r="M5" s="777" t="s">
        <v>8</v>
      </c>
    </row>
    <row r="6" spans="1:13" s="2" customFormat="1" ht="15.75" customHeight="1">
      <c r="A6" s="778"/>
      <c r="B6" s="778"/>
      <c r="C6" s="795"/>
      <c r="D6" s="802"/>
      <c r="E6" s="9" t="s">
        <v>300</v>
      </c>
      <c r="F6" s="9" t="s">
        <v>301</v>
      </c>
      <c r="G6" s="9" t="s">
        <v>302</v>
      </c>
      <c r="H6" s="9" t="s">
        <v>303</v>
      </c>
      <c r="I6" s="9" t="s">
        <v>304</v>
      </c>
      <c r="J6" s="9" t="s">
        <v>302</v>
      </c>
      <c r="K6" s="788"/>
      <c r="L6" s="778"/>
      <c r="M6" s="778"/>
    </row>
    <row r="7" spans="1:13" s="355" customFormat="1" ht="15.75" customHeight="1">
      <c r="A7" s="39"/>
      <c r="B7" s="39"/>
      <c r="C7" s="354"/>
      <c r="D7" s="354"/>
      <c r="E7" s="349"/>
      <c r="F7" s="14"/>
      <c r="G7" s="349"/>
      <c r="H7" s="14"/>
      <c r="I7" s="14"/>
      <c r="J7" s="14"/>
      <c r="K7" s="14"/>
      <c r="L7" s="14" t="s">
        <v>141</v>
      </c>
      <c r="M7" s="15"/>
    </row>
    <row r="8" spans="1:13" ht="15.75" customHeight="1">
      <c r="A8" s="39"/>
      <c r="B8" s="9"/>
      <c r="C8" s="11"/>
      <c r="D8" s="15"/>
      <c r="E8" s="349"/>
      <c r="F8" s="14"/>
      <c r="G8" s="349"/>
      <c r="H8" s="14"/>
      <c r="I8" s="14"/>
      <c r="J8" s="14"/>
      <c r="K8" s="14"/>
      <c r="L8" s="14" t="s">
        <v>141</v>
      </c>
      <c r="M8" s="15"/>
    </row>
    <row r="9" spans="1:13" ht="15.75" customHeight="1">
      <c r="A9" s="39"/>
      <c r="B9" s="11"/>
      <c r="C9" s="11"/>
      <c r="D9" s="15"/>
      <c r="E9" s="349"/>
      <c r="F9" s="14"/>
      <c r="G9" s="349"/>
      <c r="H9" s="14"/>
      <c r="I9" s="14"/>
      <c r="J9" s="14"/>
      <c r="K9" s="14"/>
      <c r="L9" s="14" t="s">
        <v>141</v>
      </c>
      <c r="M9" s="15"/>
    </row>
    <row r="10" spans="1:13" ht="15.75" customHeight="1">
      <c r="A10" s="39"/>
      <c r="B10" s="11"/>
      <c r="C10" s="11"/>
      <c r="D10" s="15"/>
      <c r="E10" s="349"/>
      <c r="F10" s="14"/>
      <c r="G10" s="349"/>
      <c r="H10" s="14"/>
      <c r="I10" s="14"/>
      <c r="J10" s="14"/>
      <c r="K10" s="14"/>
      <c r="L10" s="14" t="s">
        <v>141</v>
      </c>
      <c r="M10" s="15"/>
    </row>
    <row r="11" spans="1:13" ht="15.75" customHeight="1">
      <c r="A11" s="39"/>
      <c r="B11" s="11"/>
      <c r="C11" s="11"/>
      <c r="D11" s="15"/>
      <c r="E11" s="349"/>
      <c r="F11" s="14"/>
      <c r="G11" s="349"/>
      <c r="H11" s="14"/>
      <c r="I11" s="14"/>
      <c r="J11" s="14"/>
      <c r="K11" s="14"/>
      <c r="L11" s="14" t="s">
        <v>141</v>
      </c>
      <c r="M11" s="15"/>
    </row>
    <row r="12" spans="1:13" ht="15.75" customHeight="1">
      <c r="A12" s="39"/>
      <c r="B12" s="11"/>
      <c r="C12" s="11"/>
      <c r="D12" s="15"/>
      <c r="E12" s="349"/>
      <c r="F12" s="14"/>
      <c r="G12" s="349"/>
      <c r="H12" s="14"/>
      <c r="I12" s="14"/>
      <c r="J12" s="14"/>
      <c r="K12" s="14"/>
      <c r="L12" s="14" t="s">
        <v>141</v>
      </c>
      <c r="M12" s="15"/>
    </row>
    <row r="13" spans="1:13" ht="15.75" customHeight="1">
      <c r="A13" s="39"/>
      <c r="B13" s="11"/>
      <c r="C13" s="11"/>
      <c r="D13" s="15"/>
      <c r="E13" s="349"/>
      <c r="F13" s="14"/>
      <c r="G13" s="349"/>
      <c r="H13" s="14"/>
      <c r="I13" s="14"/>
      <c r="J13" s="14"/>
      <c r="K13" s="14"/>
      <c r="L13" s="14"/>
      <c r="M13" s="15"/>
    </row>
    <row r="14" spans="1:13" ht="15.75" customHeight="1">
      <c r="A14" s="39"/>
      <c r="B14" s="11"/>
      <c r="C14" s="11"/>
      <c r="D14" s="15"/>
      <c r="E14" s="349"/>
      <c r="F14" s="14"/>
      <c r="G14" s="349"/>
      <c r="H14" s="14"/>
      <c r="I14" s="14"/>
      <c r="J14" s="14"/>
      <c r="K14" s="14"/>
      <c r="L14" s="14"/>
      <c r="M14" s="15"/>
    </row>
    <row r="15" spans="1:13" ht="15.75" customHeight="1">
      <c r="A15" s="39"/>
      <c r="B15" s="11"/>
      <c r="C15" s="11"/>
      <c r="D15" s="15"/>
      <c r="E15" s="349"/>
      <c r="F15" s="14"/>
      <c r="G15" s="349"/>
      <c r="H15" s="14"/>
      <c r="I15" s="14"/>
      <c r="J15" s="14"/>
      <c r="K15" s="14"/>
      <c r="L15" s="14"/>
      <c r="M15" s="15"/>
    </row>
    <row r="16" spans="1:13" ht="15.75" customHeight="1">
      <c r="A16" s="39"/>
      <c r="B16" s="11"/>
      <c r="C16" s="11"/>
      <c r="D16" s="15"/>
      <c r="E16" s="349"/>
      <c r="F16" s="14"/>
      <c r="G16" s="349"/>
      <c r="H16" s="14"/>
      <c r="I16" s="14"/>
      <c r="J16" s="14"/>
      <c r="K16" s="14"/>
      <c r="L16" s="14"/>
      <c r="M16" s="15"/>
    </row>
    <row r="17" spans="1:13" ht="15.75" customHeight="1">
      <c r="A17" s="39"/>
      <c r="B17" s="11"/>
      <c r="C17" s="11"/>
      <c r="D17" s="15"/>
      <c r="E17" s="349"/>
      <c r="F17" s="14"/>
      <c r="G17" s="349"/>
      <c r="H17" s="14"/>
      <c r="I17" s="14"/>
      <c r="J17" s="14"/>
      <c r="K17" s="14"/>
      <c r="L17" s="14" t="s">
        <v>141</v>
      </c>
      <c r="M17" s="15"/>
    </row>
    <row r="18" spans="1:13" ht="15.75" customHeight="1">
      <c r="A18" s="39"/>
      <c r="B18" s="9"/>
      <c r="C18" s="11"/>
      <c r="D18" s="15"/>
      <c r="E18" s="349"/>
      <c r="F18" s="14"/>
      <c r="G18" s="349"/>
      <c r="H18" s="14"/>
      <c r="I18" s="14"/>
      <c r="J18" s="14"/>
      <c r="K18" s="14"/>
      <c r="L18" s="14" t="s">
        <v>141</v>
      </c>
      <c r="M18" s="15"/>
    </row>
    <row r="19" spans="1:13" ht="15.75" customHeight="1">
      <c r="A19" s="39"/>
      <c r="B19" s="9"/>
      <c r="C19" s="11"/>
      <c r="D19" s="15"/>
      <c r="E19" s="349"/>
      <c r="F19" s="14"/>
      <c r="G19" s="349"/>
      <c r="H19" s="14"/>
      <c r="I19" s="14"/>
      <c r="J19" s="14"/>
      <c r="K19" s="14"/>
      <c r="L19" s="14" t="s">
        <v>141</v>
      </c>
      <c r="M19" s="15"/>
    </row>
    <row r="20" spans="1:13" ht="15.75" customHeight="1">
      <c r="A20" s="11"/>
      <c r="B20" s="9"/>
      <c r="C20" s="15"/>
      <c r="D20" s="15"/>
      <c r="E20" s="349"/>
      <c r="F20" s="14"/>
      <c r="G20" s="349"/>
      <c r="H20" s="14"/>
      <c r="I20" s="14"/>
      <c r="J20" s="14"/>
      <c r="K20" s="14"/>
      <c r="L20" s="14" t="s">
        <v>141</v>
      </c>
      <c r="M20" s="15"/>
    </row>
    <row r="21" spans="1:13" ht="15.75" customHeight="1">
      <c r="A21" s="11"/>
      <c r="B21" s="9"/>
      <c r="C21" s="15"/>
      <c r="D21" s="15"/>
      <c r="E21" s="349"/>
      <c r="F21" s="14"/>
      <c r="G21" s="349"/>
      <c r="H21" s="14"/>
      <c r="I21" s="14"/>
      <c r="J21" s="14"/>
      <c r="K21" s="14"/>
      <c r="L21" s="14" t="s">
        <v>141</v>
      </c>
      <c r="M21" s="15"/>
    </row>
    <row r="22" spans="1:13" ht="15.75" customHeight="1">
      <c r="A22" s="11"/>
      <c r="B22" s="11"/>
      <c r="C22" s="15"/>
      <c r="D22" s="15"/>
      <c r="E22" s="349"/>
      <c r="F22" s="14"/>
      <c r="G22" s="349"/>
      <c r="H22" s="14"/>
      <c r="I22" s="14"/>
      <c r="J22" s="14"/>
      <c r="K22" s="14"/>
      <c r="L22" s="14" t="s">
        <v>141</v>
      </c>
      <c r="M22" s="15"/>
    </row>
    <row r="23" spans="1:13" ht="15.75" customHeight="1">
      <c r="A23" s="747" t="s">
        <v>212</v>
      </c>
      <c r="B23" s="786"/>
      <c r="C23" s="15"/>
      <c r="D23" s="15"/>
      <c r="E23" s="349"/>
      <c r="F23" s="14"/>
      <c r="G23" s="349">
        <f>SUM(G7:G22)</f>
        <v>0</v>
      </c>
      <c r="H23" s="14"/>
      <c r="I23" s="14"/>
      <c r="J23" s="14">
        <f>SUM(J7:J22)</f>
        <v>0</v>
      </c>
      <c r="K23" s="14"/>
      <c r="L23" s="14" t="s">
        <v>141</v>
      </c>
      <c r="M23" s="15"/>
    </row>
    <row r="24" spans="1:13" ht="15.75" customHeight="1">
      <c r="A24" s="798" t="s">
        <v>313</v>
      </c>
      <c r="B24" s="798"/>
      <c r="C24" s="798"/>
      <c r="D24" s="798"/>
      <c r="E24" s="798"/>
      <c r="F24" s="31"/>
      <c r="G24" s="31"/>
      <c r="I24" s="749" t="str">
        <f>'3-9-2原材料'!K225</f>
        <v>评估人员：苗菁  </v>
      </c>
      <c r="J24" s="749"/>
      <c r="K24" s="749"/>
      <c r="L24" s="749"/>
      <c r="M24" s="749"/>
    </row>
    <row r="25" spans="1:13" ht="15.75" customHeight="1">
      <c r="A25" s="358" t="str">
        <f>'3-9-2原材料'!A226</f>
        <v>填表日期：2018年8月10日</v>
      </c>
      <c r="E25" s="359"/>
      <c r="G25" s="359"/>
      <c r="I25" s="750" t="str">
        <f>'3-流动汇总'!E20</f>
        <v>复核人员：阮荣</v>
      </c>
      <c r="J25" s="750"/>
      <c r="K25" s="750"/>
      <c r="L25" s="750"/>
      <c r="M25" s="750"/>
    </row>
  </sheetData>
  <sheetProtection/>
  <mergeCells count="15">
    <mergeCell ref="A1:M1"/>
    <mergeCell ref="A2:M2"/>
    <mergeCell ref="E5:G5"/>
    <mergeCell ref="H5:J5"/>
    <mergeCell ref="A5:A6"/>
    <mergeCell ref="B5:B6"/>
    <mergeCell ref="C5:C6"/>
    <mergeCell ref="D5:D6"/>
    <mergeCell ref="K5:K6"/>
    <mergeCell ref="A23:B23"/>
    <mergeCell ref="A24:E24"/>
    <mergeCell ref="I24:M24"/>
    <mergeCell ref="L5:L6"/>
    <mergeCell ref="M5:M6"/>
    <mergeCell ref="I25:M25"/>
  </mergeCells>
  <printOptions horizontalCentered="1"/>
  <pageMargins left="1" right="1" top="0.87" bottom="0.87" header="1.06" footer="0.51"/>
  <pageSetup fitToHeight="0" fitToWidth="1" horizontalDpi="300" verticalDpi="300" orientation="landscape" paperSize="9" scale="96" r:id="rId3"/>
  <legacyDrawing r:id="rId2"/>
</worksheet>
</file>

<file path=xl/worksheets/sheet23.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
      <selection activeCell="J39" sqref="J39"/>
    </sheetView>
  </sheetViews>
  <sheetFormatPr defaultColWidth="9.00390625" defaultRowHeight="15.75" customHeight="1"/>
  <cols>
    <col min="1" max="1" width="5.75390625" style="3" customWidth="1"/>
    <col min="2" max="2" width="13.625" style="3" customWidth="1"/>
    <col min="3" max="3" width="11.00390625" style="3" customWidth="1"/>
    <col min="4" max="4" width="5.125" style="3" customWidth="1"/>
    <col min="5" max="5" width="10.25390625" style="323" customWidth="1"/>
    <col min="6" max="6" width="6.875" style="323" customWidth="1"/>
    <col min="7" max="7" width="13.125" style="323" customWidth="1"/>
    <col min="8" max="8" width="7.875" style="3" customWidth="1"/>
    <col min="9" max="9" width="8.50390625" style="323" customWidth="1"/>
    <col min="10" max="10" width="12.25390625" style="323" customWidth="1"/>
    <col min="11" max="11" width="10.00390625" style="323" customWidth="1"/>
    <col min="12" max="12" width="7.00390625" style="323" customWidth="1"/>
    <col min="13" max="13" width="8.125" style="3" customWidth="1"/>
    <col min="14" max="16384" width="9.00390625" style="3" customWidth="1"/>
  </cols>
  <sheetData>
    <row r="1" spans="1:13" s="1" customFormat="1" ht="30" customHeight="1">
      <c r="A1" s="740" t="s">
        <v>314</v>
      </c>
      <c r="B1" s="807"/>
      <c r="C1" s="807"/>
      <c r="D1" s="807"/>
      <c r="E1" s="807"/>
      <c r="F1" s="807"/>
      <c r="G1" s="807"/>
      <c r="H1" s="807"/>
      <c r="I1" s="807"/>
      <c r="J1" s="807"/>
      <c r="K1" s="807"/>
      <c r="L1" s="807"/>
      <c r="M1" s="807"/>
    </row>
    <row r="2" spans="1:13" ht="13.5" customHeight="1">
      <c r="A2" s="742" t="str">
        <f>'3-9-3在库周转材料'!A2</f>
        <v>评估基准日：2018年6月14日</v>
      </c>
      <c r="B2" s="743"/>
      <c r="C2" s="743"/>
      <c r="D2" s="743"/>
      <c r="E2" s="743"/>
      <c r="F2" s="743"/>
      <c r="G2" s="767"/>
      <c r="H2" s="767"/>
      <c r="I2" s="767"/>
      <c r="J2" s="767"/>
      <c r="K2" s="767"/>
      <c r="L2" s="767"/>
      <c r="M2" s="767"/>
    </row>
    <row r="3" spans="1:13" ht="13.5" customHeight="1">
      <c r="A3" s="5"/>
      <c r="B3" s="5"/>
      <c r="C3" s="5"/>
      <c r="D3" s="5"/>
      <c r="E3" s="5"/>
      <c r="F3" s="5"/>
      <c r="G3" s="6"/>
      <c r="H3" s="6"/>
      <c r="I3" s="6"/>
      <c r="J3" s="6"/>
      <c r="K3" s="6"/>
      <c r="L3" s="768" t="s">
        <v>315</v>
      </c>
      <c r="M3" s="768"/>
    </row>
    <row r="4" spans="1:13" ht="15.75" customHeight="1">
      <c r="A4" s="31" t="str">
        <f>'3-9-3在库周转材料'!A4</f>
        <v>被评估单位（或者产权持有单位）：威海万紫千红家具有限公司</v>
      </c>
      <c r="M4" s="8" t="s">
        <v>3</v>
      </c>
    </row>
    <row r="5" spans="1:13" s="2" customFormat="1" ht="15.75" customHeight="1">
      <c r="A5" s="777" t="s">
        <v>5</v>
      </c>
      <c r="B5" s="777" t="s">
        <v>298</v>
      </c>
      <c r="C5" s="777" t="s">
        <v>316</v>
      </c>
      <c r="D5" s="800" t="s">
        <v>299</v>
      </c>
      <c r="E5" s="777" t="s">
        <v>90</v>
      </c>
      <c r="F5" s="777"/>
      <c r="G5" s="777"/>
      <c r="H5" s="803" t="s">
        <v>91</v>
      </c>
      <c r="I5" s="803"/>
      <c r="J5" s="803"/>
      <c r="K5" s="805" t="s">
        <v>92</v>
      </c>
      <c r="L5" s="803" t="s">
        <v>126</v>
      </c>
      <c r="M5" s="777" t="s">
        <v>8</v>
      </c>
    </row>
    <row r="6" spans="1:13" s="2" customFormat="1" ht="15.75" customHeight="1">
      <c r="A6" s="778"/>
      <c r="B6" s="778"/>
      <c r="C6" s="778"/>
      <c r="D6" s="801"/>
      <c r="E6" s="9" t="s">
        <v>300</v>
      </c>
      <c r="F6" s="9" t="s">
        <v>301</v>
      </c>
      <c r="G6" s="9" t="s">
        <v>302</v>
      </c>
      <c r="H6" s="14" t="s">
        <v>303</v>
      </c>
      <c r="I6" s="337" t="s">
        <v>304</v>
      </c>
      <c r="J6" s="337" t="s">
        <v>302</v>
      </c>
      <c r="K6" s="806"/>
      <c r="L6" s="804"/>
      <c r="M6" s="778"/>
    </row>
    <row r="7" spans="1:13" ht="15.75" customHeight="1">
      <c r="A7" s="39"/>
      <c r="B7" s="324"/>
      <c r="C7" s="11"/>
      <c r="D7" s="354"/>
      <c r="E7" s="349"/>
      <c r="F7" s="14"/>
      <c r="G7" s="349"/>
      <c r="H7" s="349"/>
      <c r="I7" s="14"/>
      <c r="J7" s="14"/>
      <c r="K7" s="14"/>
      <c r="L7" s="14" t="s">
        <v>141</v>
      </c>
      <c r="M7" s="15"/>
    </row>
    <row r="8" spans="1:13" ht="15.75" customHeight="1">
      <c r="A8" s="11"/>
      <c r="B8" s="80"/>
      <c r="C8" s="11"/>
      <c r="D8" s="15"/>
      <c r="E8" s="349"/>
      <c r="F8" s="14"/>
      <c r="G8" s="349"/>
      <c r="H8" s="349"/>
      <c r="I8" s="14"/>
      <c r="J8" s="14"/>
      <c r="K8" s="14"/>
      <c r="L8" s="14" t="s">
        <v>141</v>
      </c>
      <c r="M8" s="15"/>
    </row>
    <row r="9" spans="1:13" ht="15.75" customHeight="1">
      <c r="A9" s="11"/>
      <c r="B9" s="16"/>
      <c r="C9" s="11"/>
      <c r="D9" s="15"/>
      <c r="E9" s="349"/>
      <c r="F9" s="14"/>
      <c r="G9" s="349"/>
      <c r="H9" s="349"/>
      <c r="I9" s="14"/>
      <c r="J9" s="14"/>
      <c r="K9" s="14"/>
      <c r="L9" s="14" t="s">
        <v>141</v>
      </c>
      <c r="M9" s="15"/>
    </row>
    <row r="10" spans="1:13" ht="15.75" customHeight="1">
      <c r="A10" s="11"/>
      <c r="B10" s="16"/>
      <c r="C10" s="11"/>
      <c r="D10" s="15"/>
      <c r="E10" s="349"/>
      <c r="F10" s="14"/>
      <c r="G10" s="349"/>
      <c r="H10" s="349"/>
      <c r="I10" s="14"/>
      <c r="J10" s="14"/>
      <c r="K10" s="14"/>
      <c r="L10" s="14" t="s">
        <v>141</v>
      </c>
      <c r="M10" s="15"/>
    </row>
    <row r="11" spans="1:13" ht="15.75" customHeight="1">
      <c r="A11" s="11"/>
      <c r="B11" s="16"/>
      <c r="C11" s="11"/>
      <c r="D11" s="15"/>
      <c r="E11" s="349"/>
      <c r="F11" s="14"/>
      <c r="G11" s="349"/>
      <c r="H11" s="349"/>
      <c r="I11" s="14"/>
      <c r="J11" s="14"/>
      <c r="K11" s="14"/>
      <c r="L11" s="14" t="s">
        <v>141</v>
      </c>
      <c r="M11" s="15"/>
    </row>
    <row r="12" spans="1:13" ht="15.75" customHeight="1">
      <c r="A12" s="11"/>
      <c r="B12" s="16"/>
      <c r="C12" s="11"/>
      <c r="D12" s="15"/>
      <c r="E12" s="349"/>
      <c r="F12" s="14"/>
      <c r="G12" s="349"/>
      <c r="H12" s="349"/>
      <c r="I12" s="14"/>
      <c r="J12" s="14"/>
      <c r="K12" s="14"/>
      <c r="L12" s="14" t="s">
        <v>141</v>
      </c>
      <c r="M12" s="15"/>
    </row>
    <row r="13" spans="1:13" ht="15.75" customHeight="1">
      <c r="A13" s="11"/>
      <c r="B13" s="16"/>
      <c r="C13" s="11"/>
      <c r="D13" s="15"/>
      <c r="E13" s="349"/>
      <c r="F13" s="14"/>
      <c r="G13" s="349"/>
      <c r="H13" s="349"/>
      <c r="I13" s="14"/>
      <c r="J13" s="14"/>
      <c r="K13" s="14"/>
      <c r="L13" s="14" t="s">
        <v>141</v>
      </c>
      <c r="M13" s="15"/>
    </row>
    <row r="14" spans="1:13" ht="15.75" customHeight="1">
      <c r="A14" s="11"/>
      <c r="B14" s="80"/>
      <c r="C14" s="11"/>
      <c r="D14" s="15"/>
      <c r="E14" s="349"/>
      <c r="F14" s="14"/>
      <c r="G14" s="349"/>
      <c r="H14" s="349"/>
      <c r="I14" s="14"/>
      <c r="J14" s="14"/>
      <c r="K14" s="14"/>
      <c r="L14" s="14" t="s">
        <v>141</v>
      </c>
      <c r="M14" s="15"/>
    </row>
    <row r="15" spans="1:13" ht="15.75" customHeight="1">
      <c r="A15" s="11"/>
      <c r="B15" s="80"/>
      <c r="C15" s="11"/>
      <c r="D15" s="15"/>
      <c r="E15" s="349"/>
      <c r="F15" s="14"/>
      <c r="G15" s="349"/>
      <c r="H15" s="349"/>
      <c r="I15" s="14"/>
      <c r="J15" s="14"/>
      <c r="K15" s="14"/>
      <c r="L15" s="14" t="s">
        <v>141</v>
      </c>
      <c r="M15" s="15"/>
    </row>
    <row r="16" spans="1:13" ht="15.75" customHeight="1">
      <c r="A16" s="11"/>
      <c r="B16" s="16"/>
      <c r="C16" s="11"/>
      <c r="D16" s="15"/>
      <c r="E16" s="349"/>
      <c r="F16" s="14"/>
      <c r="G16" s="349"/>
      <c r="H16" s="349"/>
      <c r="I16" s="14"/>
      <c r="J16" s="14"/>
      <c r="K16" s="14"/>
      <c r="L16" s="14" t="s">
        <v>141</v>
      </c>
      <c r="M16" s="15"/>
    </row>
    <row r="17" spans="1:13" ht="15.75" customHeight="1">
      <c r="A17" s="11"/>
      <c r="B17" s="16"/>
      <c r="C17" s="11"/>
      <c r="D17" s="15"/>
      <c r="E17" s="349"/>
      <c r="F17" s="14"/>
      <c r="G17" s="349"/>
      <c r="H17" s="349"/>
      <c r="I17" s="14"/>
      <c r="J17" s="14"/>
      <c r="K17" s="14"/>
      <c r="L17" s="14" t="s">
        <v>141</v>
      </c>
      <c r="M17" s="15"/>
    </row>
    <row r="18" spans="1:13" ht="15.75" customHeight="1">
      <c r="A18" s="11"/>
      <c r="B18" s="16"/>
      <c r="C18" s="11"/>
      <c r="D18" s="15"/>
      <c r="E18" s="349"/>
      <c r="F18" s="14"/>
      <c r="G18" s="349"/>
      <c r="H18" s="349"/>
      <c r="I18" s="14"/>
      <c r="J18" s="14"/>
      <c r="K18" s="14"/>
      <c r="L18" s="14" t="s">
        <v>141</v>
      </c>
      <c r="M18" s="15"/>
    </row>
    <row r="19" spans="1:13" ht="15.75" customHeight="1">
      <c r="A19" s="11"/>
      <c r="B19" s="16"/>
      <c r="C19" s="11"/>
      <c r="D19" s="15"/>
      <c r="E19" s="349"/>
      <c r="F19" s="14"/>
      <c r="G19" s="349"/>
      <c r="H19" s="349"/>
      <c r="I19" s="14"/>
      <c r="J19" s="14"/>
      <c r="K19" s="14"/>
      <c r="L19" s="14" t="s">
        <v>141</v>
      </c>
      <c r="M19" s="15"/>
    </row>
    <row r="20" spans="1:13" ht="15.75" customHeight="1">
      <c r="A20" s="11"/>
      <c r="B20" s="16"/>
      <c r="C20" s="11"/>
      <c r="D20" s="15"/>
      <c r="E20" s="349"/>
      <c r="F20" s="14"/>
      <c r="G20" s="349"/>
      <c r="H20" s="349"/>
      <c r="I20" s="14"/>
      <c r="J20" s="14"/>
      <c r="K20" s="14"/>
      <c r="L20" s="14" t="s">
        <v>141</v>
      </c>
      <c r="M20" s="15"/>
    </row>
    <row r="21" spans="1:13" ht="15.75" customHeight="1">
      <c r="A21" s="11"/>
      <c r="B21" s="16"/>
      <c r="C21" s="11"/>
      <c r="D21" s="15"/>
      <c r="E21" s="349"/>
      <c r="F21" s="14"/>
      <c r="G21" s="349"/>
      <c r="H21" s="349"/>
      <c r="I21" s="14"/>
      <c r="J21" s="14"/>
      <c r="K21" s="14"/>
      <c r="L21" s="14" t="s">
        <v>141</v>
      </c>
      <c r="M21" s="15"/>
    </row>
    <row r="22" spans="1:13" ht="15.75" customHeight="1">
      <c r="A22" s="11"/>
      <c r="B22" s="80"/>
      <c r="C22" s="11"/>
      <c r="D22" s="15"/>
      <c r="E22" s="349"/>
      <c r="F22" s="14"/>
      <c r="G22" s="349"/>
      <c r="H22" s="349"/>
      <c r="I22" s="14"/>
      <c r="J22" s="14"/>
      <c r="K22" s="14"/>
      <c r="L22" s="14" t="s">
        <v>141</v>
      </c>
      <c r="M22" s="15"/>
    </row>
    <row r="23" spans="1:13" ht="15.75" customHeight="1">
      <c r="A23" s="11"/>
      <c r="B23" s="80"/>
      <c r="C23" s="11"/>
      <c r="D23" s="15"/>
      <c r="E23" s="349"/>
      <c r="F23" s="14"/>
      <c r="G23" s="349"/>
      <c r="H23" s="349"/>
      <c r="I23" s="14"/>
      <c r="J23" s="14"/>
      <c r="K23" s="14"/>
      <c r="L23" s="14" t="s">
        <v>141</v>
      </c>
      <c r="M23" s="15"/>
    </row>
    <row r="24" spans="1:13" ht="15.75" customHeight="1">
      <c r="A24" s="11"/>
      <c r="B24" s="80"/>
      <c r="C24" s="11"/>
      <c r="D24" s="15"/>
      <c r="E24" s="349"/>
      <c r="F24" s="14"/>
      <c r="G24" s="349"/>
      <c r="H24" s="349"/>
      <c r="I24" s="14"/>
      <c r="J24" s="14"/>
      <c r="K24" s="14"/>
      <c r="L24" s="14"/>
      <c r="M24" s="15"/>
    </row>
    <row r="25" spans="1:13" ht="15.75" customHeight="1">
      <c r="A25" s="11"/>
      <c r="B25" s="16"/>
      <c r="C25" s="11"/>
      <c r="D25" s="15"/>
      <c r="E25" s="349"/>
      <c r="F25" s="14"/>
      <c r="G25" s="349"/>
      <c r="H25" s="349"/>
      <c r="I25" s="14"/>
      <c r="J25" s="14"/>
      <c r="K25" s="14"/>
      <c r="L25" s="14" t="s">
        <v>141</v>
      </c>
      <c r="M25" s="15"/>
    </row>
    <row r="26" spans="1:13" ht="15.75" customHeight="1">
      <c r="A26" s="11"/>
      <c r="B26" s="16"/>
      <c r="C26" s="11"/>
      <c r="D26" s="15"/>
      <c r="E26" s="349"/>
      <c r="F26" s="14"/>
      <c r="G26" s="349"/>
      <c r="H26" s="349"/>
      <c r="I26" s="14"/>
      <c r="J26" s="14"/>
      <c r="K26" s="14"/>
      <c r="L26" s="14" t="s">
        <v>141</v>
      </c>
      <c r="M26" s="15"/>
    </row>
    <row r="27" spans="1:13" ht="15.75" customHeight="1">
      <c r="A27" s="11"/>
      <c r="B27" s="16"/>
      <c r="C27" s="11"/>
      <c r="D27" s="15"/>
      <c r="E27" s="349"/>
      <c r="F27" s="14"/>
      <c r="G27" s="349"/>
      <c r="H27" s="349"/>
      <c r="I27" s="14"/>
      <c r="J27" s="14"/>
      <c r="K27" s="14"/>
      <c r="L27" s="14"/>
      <c r="M27" s="15"/>
    </row>
    <row r="28" spans="1:13" ht="15.75" customHeight="1">
      <c r="A28" s="747" t="s">
        <v>251</v>
      </c>
      <c r="B28" s="748"/>
      <c r="C28" s="11"/>
      <c r="D28" s="15"/>
      <c r="E28" s="35"/>
      <c r="F28" s="14"/>
      <c r="G28" s="14"/>
      <c r="H28" s="35"/>
      <c r="I28" s="14"/>
      <c r="J28" s="14"/>
      <c r="K28" s="14"/>
      <c r="L28" s="14" t="s">
        <v>141</v>
      </c>
      <c r="M28" s="15"/>
    </row>
    <row r="29" spans="1:13" ht="15.75" customHeight="1">
      <c r="A29" s="775" t="s">
        <v>232</v>
      </c>
      <c r="B29" s="775"/>
      <c r="C29" s="775"/>
      <c r="D29" s="775"/>
      <c r="H29" s="749" t="str">
        <f>'3-9-3在库周转材料'!I24</f>
        <v>评估人员：苗菁  </v>
      </c>
      <c r="I29" s="749"/>
      <c r="J29" s="749"/>
      <c r="K29" s="749"/>
      <c r="L29" s="749"/>
      <c r="M29" s="749"/>
    </row>
    <row r="30" spans="1:13" ht="15.75" customHeight="1">
      <c r="A30" s="23" t="s">
        <v>233</v>
      </c>
      <c r="H30" s="750" t="str">
        <f>'3-流动汇总'!E20</f>
        <v>复核人员：阮荣</v>
      </c>
      <c r="I30" s="776"/>
      <c r="J30" s="776"/>
      <c r="K30" s="776"/>
      <c r="L30" s="776"/>
      <c r="M30" s="750"/>
    </row>
  </sheetData>
  <sheetProtection/>
  <mergeCells count="16">
    <mergeCell ref="H30:M30"/>
    <mergeCell ref="A1:M1"/>
    <mergeCell ref="A2:M2"/>
    <mergeCell ref="L3:M3"/>
    <mergeCell ref="E5:G5"/>
    <mergeCell ref="H5:J5"/>
    <mergeCell ref="A5:A6"/>
    <mergeCell ref="B5:B6"/>
    <mergeCell ref="C5:C6"/>
    <mergeCell ref="D5:D6"/>
    <mergeCell ref="L5:L6"/>
    <mergeCell ref="M5:M6"/>
    <mergeCell ref="A28:B28"/>
    <mergeCell ref="A29:D29"/>
    <mergeCell ref="H29:M29"/>
    <mergeCell ref="K5:K6"/>
  </mergeCells>
  <printOptions horizontalCentered="1"/>
  <pageMargins left="0.35" right="0.35" top="0.87" bottom="0.79" header="1.06" footer="0.51"/>
  <pageSetup fitToHeight="0" fitToWidth="1" horizontalDpi="300" verticalDpi="300" orientation="landscape" paperSize="9" r:id="rId1"/>
</worksheet>
</file>

<file path=xl/worksheets/sheet24.xml><?xml version="1.0" encoding="utf-8"?>
<worksheet xmlns="http://schemas.openxmlformats.org/spreadsheetml/2006/main" xmlns:r="http://schemas.openxmlformats.org/officeDocument/2006/relationships">
  <sheetPr>
    <tabColor rgb="FF00B050"/>
  </sheetPr>
  <dimension ref="A1:M364"/>
  <sheetViews>
    <sheetView zoomScalePageLayoutView="0" workbookViewId="0" topLeftCell="A1">
      <selection activeCell="A145" sqref="A145:IV145"/>
    </sheetView>
  </sheetViews>
  <sheetFormatPr defaultColWidth="9.00390625" defaultRowHeight="15.75" customHeight="1"/>
  <cols>
    <col min="1" max="1" width="4.50390625" style="3" customWidth="1"/>
    <col min="2" max="2" width="8.375" style="3" customWidth="1"/>
    <col min="3" max="3" width="18.25390625" style="2" customWidth="1"/>
    <col min="4" max="4" width="8.875" style="2" customWidth="1"/>
    <col min="5" max="5" width="8.375" style="2" customWidth="1"/>
    <col min="6" max="6" width="7.625" style="2" customWidth="1"/>
    <col min="7" max="7" width="9.125" style="3" customWidth="1"/>
    <col min="8" max="8" width="11.00390625" style="3" customWidth="1"/>
    <col min="9" max="9" width="6.75390625" style="3" customWidth="1"/>
    <col min="10" max="10" width="6.50390625" style="3" customWidth="1"/>
    <col min="11" max="11" width="9.50390625" style="3" customWidth="1"/>
    <col min="12" max="12" width="9.00390625" style="27" customWidth="1"/>
    <col min="13" max="16384" width="9.00390625" style="3" customWidth="1"/>
  </cols>
  <sheetData>
    <row r="1" spans="1:12" s="1" customFormat="1" ht="30" customHeight="1">
      <c r="A1" s="740" t="s">
        <v>317</v>
      </c>
      <c r="B1" s="740"/>
      <c r="C1" s="741"/>
      <c r="D1" s="741"/>
      <c r="E1" s="741"/>
      <c r="F1" s="741"/>
      <c r="G1" s="741"/>
      <c r="H1" s="741"/>
      <c r="I1" s="741"/>
      <c r="J1" s="741"/>
      <c r="K1" s="741"/>
      <c r="L1" s="723"/>
    </row>
    <row r="2" spans="1:11" ht="13.5" customHeight="1">
      <c r="A2" s="810" t="str">
        <f>'3-9-4委托加工物资'!A2</f>
        <v>评估基准日：2018年6月14日</v>
      </c>
      <c r="B2" s="810"/>
      <c r="C2" s="743"/>
      <c r="D2" s="743"/>
      <c r="E2" s="743"/>
      <c r="F2" s="767"/>
      <c r="G2" s="767"/>
      <c r="H2" s="767"/>
      <c r="I2" s="767"/>
      <c r="J2" s="767"/>
      <c r="K2" s="767"/>
    </row>
    <row r="3" spans="1:11" ht="13.5" customHeight="1">
      <c r="A3" s="5"/>
      <c r="B3" s="5"/>
      <c r="C3" s="5"/>
      <c r="D3" s="5"/>
      <c r="E3" s="5"/>
      <c r="F3" s="6"/>
      <c r="G3" s="6"/>
      <c r="H3" s="6"/>
      <c r="I3" s="6"/>
      <c r="J3" s="6"/>
      <c r="K3" s="7" t="s">
        <v>1241</v>
      </c>
    </row>
    <row r="4" spans="1:11" ht="15.75" customHeight="1">
      <c r="A4" s="31" t="str">
        <f>'3-9-4委托加工物资'!A4</f>
        <v>被评估单位（或者产权持有单位）：威海万紫千红家具有限公司</v>
      </c>
      <c r="B4" s="31"/>
      <c r="K4" s="717" t="s">
        <v>3</v>
      </c>
    </row>
    <row r="5" spans="1:12" s="2" customFormat="1" ht="15.75" customHeight="1">
      <c r="A5" s="811" t="s">
        <v>5</v>
      </c>
      <c r="B5" s="794" t="s">
        <v>1254</v>
      </c>
      <c r="C5" s="811" t="s">
        <v>318</v>
      </c>
      <c r="D5" s="814" t="s">
        <v>308</v>
      </c>
      <c r="E5" s="816" t="s">
        <v>299</v>
      </c>
      <c r="F5" s="811" t="s">
        <v>91</v>
      </c>
      <c r="G5" s="811"/>
      <c r="H5" s="811"/>
      <c r="I5" s="814" t="s">
        <v>92</v>
      </c>
      <c r="J5" s="811" t="s">
        <v>126</v>
      </c>
      <c r="K5" s="811" t="s">
        <v>8</v>
      </c>
      <c r="L5" s="137"/>
    </row>
    <row r="6" spans="1:12" s="2" customFormat="1" ht="15.75" customHeight="1">
      <c r="A6" s="778"/>
      <c r="B6" s="813"/>
      <c r="C6" s="799"/>
      <c r="D6" s="815"/>
      <c r="E6" s="817"/>
      <c r="F6" s="360" t="s">
        <v>303</v>
      </c>
      <c r="G6" s="677" t="s">
        <v>301</v>
      </c>
      <c r="H6" s="679" t="s">
        <v>302</v>
      </c>
      <c r="I6" s="818"/>
      <c r="J6" s="778"/>
      <c r="K6" s="778"/>
      <c r="L6" s="137"/>
    </row>
    <row r="7" spans="1:12" s="2" customFormat="1" ht="15.75" customHeight="1">
      <c r="A7" s="11">
        <v>1</v>
      </c>
      <c r="B7" s="11" t="s">
        <v>1253</v>
      </c>
      <c r="C7" s="689" t="s">
        <v>831</v>
      </c>
      <c r="D7" s="692"/>
      <c r="E7" s="689" t="s">
        <v>1133</v>
      </c>
      <c r="F7" s="689">
        <v>2</v>
      </c>
      <c r="G7" s="710">
        <v>2600</v>
      </c>
      <c r="H7" s="134">
        <f>F7*G7</f>
        <v>5200</v>
      </c>
      <c r="I7" s="718"/>
      <c r="J7" s="11"/>
      <c r="K7" s="11"/>
      <c r="L7" s="137"/>
    </row>
    <row r="8" spans="1:12" s="2" customFormat="1" ht="15.75" customHeight="1">
      <c r="A8" s="11">
        <v>2</v>
      </c>
      <c r="B8" s="11" t="s">
        <v>1255</v>
      </c>
      <c r="C8" s="689" t="s">
        <v>832</v>
      </c>
      <c r="D8" s="692"/>
      <c r="E8" s="689" t="s">
        <v>1133</v>
      </c>
      <c r="F8" s="689">
        <v>2</v>
      </c>
      <c r="G8" s="710">
        <v>2300</v>
      </c>
      <c r="H8" s="134">
        <f aca="true" t="shared" si="0" ref="H8:H68">F8*G8</f>
        <v>4600</v>
      </c>
      <c r="I8" s="718"/>
      <c r="J8" s="11"/>
      <c r="K8" s="11"/>
      <c r="L8" s="137"/>
    </row>
    <row r="9" spans="1:12" s="2" customFormat="1" ht="15.75" customHeight="1">
      <c r="A9" s="11">
        <v>3</v>
      </c>
      <c r="B9" s="11" t="s">
        <v>1256</v>
      </c>
      <c r="C9" s="689" t="s">
        <v>833</v>
      </c>
      <c r="D9" s="692"/>
      <c r="E9" s="689" t="s">
        <v>1133</v>
      </c>
      <c r="F9" s="689">
        <v>2</v>
      </c>
      <c r="G9" s="710">
        <v>3800</v>
      </c>
      <c r="H9" s="134">
        <f t="shared" si="0"/>
        <v>7600</v>
      </c>
      <c r="I9" s="718"/>
      <c r="J9" s="11"/>
      <c r="K9" s="11"/>
      <c r="L9" s="137"/>
    </row>
    <row r="10" spans="1:12" s="2" customFormat="1" ht="15.75" customHeight="1">
      <c r="A10" s="11">
        <v>4</v>
      </c>
      <c r="B10" s="11" t="s">
        <v>1257</v>
      </c>
      <c r="C10" s="689" t="s">
        <v>834</v>
      </c>
      <c r="D10" s="692"/>
      <c r="E10" s="689" t="s">
        <v>1133</v>
      </c>
      <c r="F10" s="689">
        <v>1</v>
      </c>
      <c r="G10" s="710">
        <v>1400</v>
      </c>
      <c r="H10" s="134">
        <f t="shared" si="0"/>
        <v>1400</v>
      </c>
      <c r="I10" s="718"/>
      <c r="J10" s="11"/>
      <c r="K10" s="11"/>
      <c r="L10" s="137"/>
    </row>
    <row r="11" spans="1:12" s="2" customFormat="1" ht="15.75" customHeight="1">
      <c r="A11" s="11">
        <v>5</v>
      </c>
      <c r="B11" s="11" t="s">
        <v>1258</v>
      </c>
      <c r="C11" s="711" t="s">
        <v>835</v>
      </c>
      <c r="D11" s="692"/>
      <c r="E11" s="711" t="s">
        <v>1133</v>
      </c>
      <c r="F11" s="711">
        <v>9</v>
      </c>
      <c r="G11" s="710">
        <v>800</v>
      </c>
      <c r="H11" s="134">
        <f t="shared" si="0"/>
        <v>7200</v>
      </c>
      <c r="I11" s="718"/>
      <c r="J11" s="11"/>
      <c r="K11" s="11"/>
      <c r="L11" s="137"/>
    </row>
    <row r="12" spans="1:12" s="2" customFormat="1" ht="15.75" customHeight="1">
      <c r="A12" s="11">
        <v>6</v>
      </c>
      <c r="B12" s="11" t="s">
        <v>1259</v>
      </c>
      <c r="C12" s="711" t="s">
        <v>836</v>
      </c>
      <c r="D12" s="692"/>
      <c r="E12" s="711" t="s">
        <v>1133</v>
      </c>
      <c r="F12" s="711">
        <v>11</v>
      </c>
      <c r="G12" s="710">
        <v>6300</v>
      </c>
      <c r="H12" s="134">
        <f t="shared" si="0"/>
        <v>69300</v>
      </c>
      <c r="I12" s="718"/>
      <c r="J12" s="11"/>
      <c r="K12" s="11"/>
      <c r="L12" s="137"/>
    </row>
    <row r="13" spans="1:12" s="2" customFormat="1" ht="15.75" customHeight="1">
      <c r="A13" s="11">
        <v>7</v>
      </c>
      <c r="B13" s="11" t="s">
        <v>1260</v>
      </c>
      <c r="C13" s="711" t="s">
        <v>837</v>
      </c>
      <c r="D13" s="692"/>
      <c r="E13" s="711" t="s">
        <v>1134</v>
      </c>
      <c r="F13" s="711">
        <v>7</v>
      </c>
      <c r="G13" s="710">
        <v>7700</v>
      </c>
      <c r="H13" s="134">
        <f t="shared" si="0"/>
        <v>53900</v>
      </c>
      <c r="I13" s="718"/>
      <c r="J13" s="11"/>
      <c r="K13" s="11"/>
      <c r="L13" s="137"/>
    </row>
    <row r="14" spans="1:12" s="2" customFormat="1" ht="15.75" customHeight="1">
      <c r="A14" s="11">
        <v>8</v>
      </c>
      <c r="B14" s="11" t="s">
        <v>1261</v>
      </c>
      <c r="C14" s="689" t="s">
        <v>838</v>
      </c>
      <c r="D14" s="692"/>
      <c r="E14" s="689" t="s">
        <v>1133</v>
      </c>
      <c r="F14" s="689">
        <v>1</v>
      </c>
      <c r="G14" s="710">
        <v>3800</v>
      </c>
      <c r="H14" s="134">
        <f t="shared" si="0"/>
        <v>3800</v>
      </c>
      <c r="I14" s="718"/>
      <c r="J14" s="11"/>
      <c r="K14" s="11"/>
      <c r="L14" s="137"/>
    </row>
    <row r="15" spans="1:12" s="2" customFormat="1" ht="15.75" customHeight="1">
      <c r="A15" s="11">
        <v>9</v>
      </c>
      <c r="B15" s="11" t="s">
        <v>1262</v>
      </c>
      <c r="C15" s="689" t="s">
        <v>839</v>
      </c>
      <c r="D15" s="692"/>
      <c r="E15" s="689" t="s">
        <v>1133</v>
      </c>
      <c r="F15" s="689">
        <v>10</v>
      </c>
      <c r="G15" s="710">
        <v>1000</v>
      </c>
      <c r="H15" s="134">
        <f t="shared" si="0"/>
        <v>10000</v>
      </c>
      <c r="I15" s="718"/>
      <c r="J15" s="11"/>
      <c r="K15" s="714" t="s">
        <v>1136</v>
      </c>
      <c r="L15" s="137"/>
    </row>
    <row r="16" spans="1:12" s="2" customFormat="1" ht="15.75" customHeight="1">
      <c r="A16" s="11">
        <v>10</v>
      </c>
      <c r="B16" s="11" t="s">
        <v>1263</v>
      </c>
      <c r="C16" s="689" t="s">
        <v>840</v>
      </c>
      <c r="D16" s="692"/>
      <c r="E16" s="689" t="s">
        <v>1133</v>
      </c>
      <c r="F16" s="689">
        <v>1</v>
      </c>
      <c r="G16" s="710">
        <v>800</v>
      </c>
      <c r="H16" s="134">
        <f t="shared" si="0"/>
        <v>800</v>
      </c>
      <c r="I16" s="718"/>
      <c r="J16" s="11"/>
      <c r="K16" s="714" t="s">
        <v>1136</v>
      </c>
      <c r="L16" s="137"/>
    </row>
    <row r="17" spans="1:12" s="2" customFormat="1" ht="15.75" customHeight="1">
      <c r="A17" s="11">
        <v>11</v>
      </c>
      <c r="B17" s="11" t="s">
        <v>1264</v>
      </c>
      <c r="C17" s="689" t="s">
        <v>841</v>
      </c>
      <c r="D17" s="692"/>
      <c r="E17" s="689" t="s">
        <v>1133</v>
      </c>
      <c r="F17" s="689">
        <v>1</v>
      </c>
      <c r="G17" s="710">
        <v>3000</v>
      </c>
      <c r="H17" s="134">
        <f t="shared" si="0"/>
        <v>3000</v>
      </c>
      <c r="I17" s="718"/>
      <c r="J17" s="11"/>
      <c r="K17" s="11"/>
      <c r="L17" s="137"/>
    </row>
    <row r="18" spans="1:12" s="2" customFormat="1" ht="15.75" customHeight="1">
      <c r="A18" s="11">
        <v>12</v>
      </c>
      <c r="B18" s="11" t="s">
        <v>1265</v>
      </c>
      <c r="C18" s="689" t="s">
        <v>842</v>
      </c>
      <c r="D18" s="692"/>
      <c r="E18" s="689" t="s">
        <v>1133</v>
      </c>
      <c r="F18" s="689">
        <v>5</v>
      </c>
      <c r="G18" s="710">
        <v>2900</v>
      </c>
      <c r="H18" s="134">
        <f t="shared" si="0"/>
        <v>14500</v>
      </c>
      <c r="I18" s="718"/>
      <c r="J18" s="11"/>
      <c r="K18" s="11"/>
      <c r="L18" s="137"/>
    </row>
    <row r="19" spans="1:12" s="2" customFormat="1" ht="23.25" customHeight="1">
      <c r="A19" s="11">
        <v>13</v>
      </c>
      <c r="B19" s="11" t="s">
        <v>1283</v>
      </c>
      <c r="C19" s="689" t="s">
        <v>843</v>
      </c>
      <c r="D19" s="692"/>
      <c r="E19" s="689" t="s">
        <v>1133</v>
      </c>
      <c r="F19" s="689">
        <v>4</v>
      </c>
      <c r="G19" s="710">
        <v>4000</v>
      </c>
      <c r="H19" s="134">
        <f t="shared" si="0"/>
        <v>16000</v>
      </c>
      <c r="I19" s="718"/>
      <c r="J19" s="11"/>
      <c r="K19" s="11"/>
      <c r="L19" s="137"/>
    </row>
    <row r="20" spans="1:12" s="2" customFormat="1" ht="15.75" customHeight="1">
      <c r="A20" s="11">
        <v>14</v>
      </c>
      <c r="B20" s="11" t="s">
        <v>1266</v>
      </c>
      <c r="C20" s="689" t="s">
        <v>844</v>
      </c>
      <c r="D20" s="692"/>
      <c r="E20" s="689" t="s">
        <v>1133</v>
      </c>
      <c r="F20" s="689">
        <v>4</v>
      </c>
      <c r="G20" s="710">
        <v>4500</v>
      </c>
      <c r="H20" s="134">
        <f t="shared" si="0"/>
        <v>18000</v>
      </c>
      <c r="I20" s="718"/>
      <c r="J20" s="11"/>
      <c r="K20" s="11"/>
      <c r="L20" s="137"/>
    </row>
    <row r="21" spans="1:12" s="2" customFormat="1" ht="15.75" customHeight="1">
      <c r="A21" s="11">
        <v>15</v>
      </c>
      <c r="B21" s="11" t="s">
        <v>1267</v>
      </c>
      <c r="C21" s="689" t="s">
        <v>845</v>
      </c>
      <c r="D21" s="692"/>
      <c r="E21" s="689" t="s">
        <v>1133</v>
      </c>
      <c r="F21" s="689">
        <v>1</v>
      </c>
      <c r="G21" s="710">
        <v>4700</v>
      </c>
      <c r="H21" s="134">
        <f t="shared" si="0"/>
        <v>4700</v>
      </c>
      <c r="I21" s="718"/>
      <c r="J21" s="11"/>
      <c r="K21" s="11"/>
      <c r="L21" s="137"/>
    </row>
    <row r="22" spans="1:12" s="2" customFormat="1" ht="15.75" customHeight="1">
      <c r="A22" s="11">
        <v>16</v>
      </c>
      <c r="B22" s="11" t="s">
        <v>1268</v>
      </c>
      <c r="C22" s="689" t="s">
        <v>846</v>
      </c>
      <c r="D22" s="692"/>
      <c r="E22" s="689" t="s">
        <v>1133</v>
      </c>
      <c r="F22" s="689">
        <v>1</v>
      </c>
      <c r="G22" s="710">
        <v>1000</v>
      </c>
      <c r="H22" s="134">
        <f t="shared" si="0"/>
        <v>1000</v>
      </c>
      <c r="I22" s="718"/>
      <c r="J22" s="11"/>
      <c r="K22" s="11"/>
      <c r="L22" s="137"/>
    </row>
    <row r="23" spans="1:12" s="2" customFormat="1" ht="15.75" customHeight="1">
      <c r="A23" s="11">
        <v>17</v>
      </c>
      <c r="B23" s="11" t="s">
        <v>1269</v>
      </c>
      <c r="C23" s="689" t="s">
        <v>847</v>
      </c>
      <c r="D23" s="692"/>
      <c r="E23" s="689" t="s">
        <v>1133</v>
      </c>
      <c r="F23" s="689">
        <v>7</v>
      </c>
      <c r="G23" s="710">
        <v>1900</v>
      </c>
      <c r="H23" s="134">
        <f t="shared" si="0"/>
        <v>13300</v>
      </c>
      <c r="I23" s="718"/>
      <c r="J23" s="11"/>
      <c r="K23" s="11"/>
      <c r="L23" s="137"/>
    </row>
    <row r="24" spans="1:12" s="2" customFormat="1" ht="15.75" customHeight="1">
      <c r="A24" s="11">
        <v>18</v>
      </c>
      <c r="B24" s="11" t="s">
        <v>1270</v>
      </c>
      <c r="C24" s="689" t="s">
        <v>848</v>
      </c>
      <c r="D24" s="692"/>
      <c r="E24" s="689" t="s">
        <v>1133</v>
      </c>
      <c r="F24" s="689">
        <v>1</v>
      </c>
      <c r="G24" s="710">
        <v>1300</v>
      </c>
      <c r="H24" s="134">
        <f t="shared" si="0"/>
        <v>1300</v>
      </c>
      <c r="I24" s="718"/>
      <c r="J24" s="11"/>
      <c r="K24" s="11"/>
      <c r="L24" s="137"/>
    </row>
    <row r="25" spans="1:12" s="2" customFormat="1" ht="15.75" customHeight="1">
      <c r="A25" s="11">
        <v>19</v>
      </c>
      <c r="B25" s="11" t="s">
        <v>1271</v>
      </c>
      <c r="C25" s="689" t="s">
        <v>849</v>
      </c>
      <c r="D25" s="692"/>
      <c r="E25" s="689" t="s">
        <v>1133</v>
      </c>
      <c r="F25" s="689">
        <v>2</v>
      </c>
      <c r="G25" s="710">
        <v>900</v>
      </c>
      <c r="H25" s="134">
        <f t="shared" si="0"/>
        <v>1800</v>
      </c>
      <c r="I25" s="718"/>
      <c r="J25" s="11"/>
      <c r="K25" s="11"/>
      <c r="L25" s="137"/>
    </row>
    <row r="26" spans="1:12" s="2" customFormat="1" ht="15.75" customHeight="1">
      <c r="A26" s="11">
        <v>20</v>
      </c>
      <c r="B26" s="11" t="s">
        <v>1272</v>
      </c>
      <c r="C26" s="689" t="s">
        <v>850</v>
      </c>
      <c r="D26" s="692"/>
      <c r="E26" s="689" t="s">
        <v>1133</v>
      </c>
      <c r="F26" s="689">
        <v>2</v>
      </c>
      <c r="G26" s="710">
        <v>4100</v>
      </c>
      <c r="H26" s="134">
        <f t="shared" si="0"/>
        <v>8200</v>
      </c>
      <c r="I26" s="718"/>
      <c r="J26" s="11"/>
      <c r="K26" s="11"/>
      <c r="L26" s="137"/>
    </row>
    <row r="27" spans="1:12" s="2" customFormat="1" ht="15.75" customHeight="1">
      <c r="A27" s="11">
        <v>21</v>
      </c>
      <c r="B27" s="11" t="s">
        <v>1273</v>
      </c>
      <c r="C27" s="689" t="s">
        <v>851</v>
      </c>
      <c r="D27" s="692"/>
      <c r="E27" s="689" t="s">
        <v>1133</v>
      </c>
      <c r="F27" s="689">
        <v>6</v>
      </c>
      <c r="G27" s="812">
        <v>6200</v>
      </c>
      <c r="H27" s="808">
        <f t="shared" si="0"/>
        <v>37200</v>
      </c>
      <c r="I27" s="718"/>
      <c r="J27" s="11"/>
      <c r="K27" s="11"/>
      <c r="L27" s="137"/>
    </row>
    <row r="28" spans="1:12" s="2" customFormat="1" ht="15.75" customHeight="1">
      <c r="A28" s="11">
        <v>22</v>
      </c>
      <c r="B28" s="11" t="s">
        <v>1274</v>
      </c>
      <c r="C28" s="689" t="s">
        <v>852</v>
      </c>
      <c r="D28" s="692"/>
      <c r="E28" s="689" t="s">
        <v>1133</v>
      </c>
      <c r="F28" s="689">
        <v>6</v>
      </c>
      <c r="G28" s="812"/>
      <c r="H28" s="809"/>
      <c r="I28" s="718"/>
      <c r="J28" s="11"/>
      <c r="K28" s="11"/>
      <c r="L28" s="137"/>
    </row>
    <row r="29" spans="1:12" s="2" customFormat="1" ht="15.75" customHeight="1">
      <c r="A29" s="11">
        <v>23</v>
      </c>
      <c r="B29" s="11" t="s">
        <v>1275</v>
      </c>
      <c r="C29" s="689" t="s">
        <v>853</v>
      </c>
      <c r="D29" s="692"/>
      <c r="E29" s="689" t="s">
        <v>1135</v>
      </c>
      <c r="F29" s="688">
        <v>2</v>
      </c>
      <c r="G29" s="710">
        <v>4000</v>
      </c>
      <c r="H29" s="134">
        <f t="shared" si="0"/>
        <v>8000</v>
      </c>
      <c r="I29" s="718"/>
      <c r="J29" s="11"/>
      <c r="K29" s="714" t="s">
        <v>1136</v>
      </c>
      <c r="L29" s="724"/>
    </row>
    <row r="30" spans="1:12" s="2" customFormat="1" ht="15.75" customHeight="1">
      <c r="A30" s="11">
        <v>24</v>
      </c>
      <c r="B30" s="11" t="s">
        <v>1276</v>
      </c>
      <c r="C30" s="688" t="s">
        <v>854</v>
      </c>
      <c r="D30" s="692"/>
      <c r="E30" s="688" t="s">
        <v>1133</v>
      </c>
      <c r="F30" s="688">
        <v>1</v>
      </c>
      <c r="G30" s="710">
        <v>1200</v>
      </c>
      <c r="H30" s="134">
        <f t="shared" si="0"/>
        <v>1200</v>
      </c>
      <c r="I30" s="718"/>
      <c r="J30" s="11"/>
      <c r="K30" s="11"/>
      <c r="L30" s="137"/>
    </row>
    <row r="31" spans="1:12" s="2" customFormat="1" ht="15.75" customHeight="1">
      <c r="A31" s="11">
        <v>25</v>
      </c>
      <c r="B31" s="11" t="s">
        <v>1277</v>
      </c>
      <c r="C31" s="688" t="s">
        <v>855</v>
      </c>
      <c r="D31" s="692"/>
      <c r="E31" s="688" t="s">
        <v>1133</v>
      </c>
      <c r="F31" s="688">
        <v>1</v>
      </c>
      <c r="G31" s="710">
        <v>3000</v>
      </c>
      <c r="H31" s="134">
        <f t="shared" si="0"/>
        <v>3000</v>
      </c>
      <c r="I31" s="718"/>
      <c r="J31" s="11"/>
      <c r="K31" s="11"/>
      <c r="L31" s="137"/>
    </row>
    <row r="32" spans="1:12" s="2" customFormat="1" ht="15.75" customHeight="1">
      <c r="A32" s="11">
        <v>26</v>
      </c>
      <c r="B32" s="11" t="s">
        <v>1278</v>
      </c>
      <c r="C32" s="688" t="s">
        <v>856</v>
      </c>
      <c r="D32" s="692"/>
      <c r="E32" s="688" t="s">
        <v>1133</v>
      </c>
      <c r="F32" s="688">
        <v>3</v>
      </c>
      <c r="G32" s="710">
        <v>4100</v>
      </c>
      <c r="H32" s="134">
        <f t="shared" si="0"/>
        <v>12300</v>
      </c>
      <c r="I32" s="718"/>
      <c r="J32" s="11"/>
      <c r="K32" s="11"/>
      <c r="L32" s="137"/>
    </row>
    <row r="33" spans="1:12" s="2" customFormat="1" ht="15.75" customHeight="1">
      <c r="A33" s="11">
        <v>27</v>
      </c>
      <c r="B33" s="11" t="s">
        <v>1279</v>
      </c>
      <c r="C33" s="688" t="s">
        <v>857</v>
      </c>
      <c r="D33" s="692"/>
      <c r="E33" s="688" t="s">
        <v>1133</v>
      </c>
      <c r="F33" s="688">
        <v>5</v>
      </c>
      <c r="G33" s="710">
        <v>800</v>
      </c>
      <c r="H33" s="134">
        <f t="shared" si="0"/>
        <v>4000</v>
      </c>
      <c r="I33" s="718"/>
      <c r="J33" s="11"/>
      <c r="K33" s="11"/>
      <c r="L33" s="137"/>
    </row>
    <row r="34" spans="1:12" s="2" customFormat="1" ht="15.75" customHeight="1">
      <c r="A34" s="11">
        <v>28</v>
      </c>
      <c r="B34" s="11" t="s">
        <v>1280</v>
      </c>
      <c r="C34" s="711" t="s">
        <v>858</v>
      </c>
      <c r="D34" s="692"/>
      <c r="E34" s="711" t="s">
        <v>1133</v>
      </c>
      <c r="F34" s="688">
        <v>8</v>
      </c>
      <c r="G34" s="710">
        <v>4100</v>
      </c>
      <c r="H34" s="134">
        <f t="shared" si="0"/>
        <v>32800</v>
      </c>
      <c r="I34" s="718"/>
      <c r="J34" s="11"/>
      <c r="K34" s="11"/>
      <c r="L34" s="137"/>
    </row>
    <row r="35" spans="1:12" s="2" customFormat="1" ht="15.75" customHeight="1">
      <c r="A35" s="11">
        <v>29</v>
      </c>
      <c r="B35" s="11" t="s">
        <v>1281</v>
      </c>
      <c r="C35" s="689" t="s">
        <v>859</v>
      </c>
      <c r="D35" s="692"/>
      <c r="E35" s="689" t="s">
        <v>1133</v>
      </c>
      <c r="F35" s="688">
        <v>4</v>
      </c>
      <c r="G35" s="710">
        <v>2200</v>
      </c>
      <c r="H35" s="134">
        <f t="shared" si="0"/>
        <v>8800</v>
      </c>
      <c r="I35" s="718"/>
      <c r="J35" s="11"/>
      <c r="K35" s="11"/>
      <c r="L35" s="137"/>
    </row>
    <row r="36" spans="1:12" s="2" customFormat="1" ht="15.75" customHeight="1">
      <c r="A36" s="11">
        <v>30</v>
      </c>
      <c r="B36" s="11" t="s">
        <v>1282</v>
      </c>
      <c r="C36" s="689" t="s">
        <v>860</v>
      </c>
      <c r="D36" s="692"/>
      <c r="E36" s="689" t="s">
        <v>1133</v>
      </c>
      <c r="F36" s="689">
        <v>4</v>
      </c>
      <c r="G36" s="710">
        <v>1000</v>
      </c>
      <c r="H36" s="134">
        <f t="shared" si="0"/>
        <v>4000</v>
      </c>
      <c r="I36" s="718"/>
      <c r="J36" s="11"/>
      <c r="K36" s="11"/>
      <c r="L36" s="137"/>
    </row>
    <row r="37" spans="1:12" s="2" customFormat="1" ht="15.75" customHeight="1">
      <c r="A37" s="11">
        <v>31</v>
      </c>
      <c r="B37" s="11" t="s">
        <v>1284</v>
      </c>
      <c r="C37" s="689" t="s">
        <v>861</v>
      </c>
      <c r="D37" s="692"/>
      <c r="E37" s="689" t="s">
        <v>1133</v>
      </c>
      <c r="F37" s="689">
        <v>5</v>
      </c>
      <c r="G37" s="710">
        <v>4400</v>
      </c>
      <c r="H37" s="134">
        <f t="shared" si="0"/>
        <v>22000</v>
      </c>
      <c r="I37" s="718"/>
      <c r="J37" s="11"/>
      <c r="K37" s="11"/>
      <c r="L37" s="137"/>
    </row>
    <row r="38" spans="1:12" s="2" customFormat="1" ht="15.75" customHeight="1">
      <c r="A38" s="11">
        <v>32</v>
      </c>
      <c r="B38" s="11" t="s">
        <v>1285</v>
      </c>
      <c r="C38" s="689" t="s">
        <v>862</v>
      </c>
      <c r="D38" s="692"/>
      <c r="E38" s="689" t="s">
        <v>1133</v>
      </c>
      <c r="F38" s="689">
        <v>5</v>
      </c>
      <c r="G38" s="710">
        <v>4900</v>
      </c>
      <c r="H38" s="134">
        <f t="shared" si="0"/>
        <v>24500</v>
      </c>
      <c r="I38" s="718"/>
      <c r="J38" s="11"/>
      <c r="K38" s="11"/>
      <c r="L38" s="137"/>
    </row>
    <row r="39" spans="1:12" s="2" customFormat="1" ht="15.75" customHeight="1">
      <c r="A39" s="11">
        <v>33</v>
      </c>
      <c r="B39" s="11" t="s">
        <v>1286</v>
      </c>
      <c r="C39" s="689" t="s">
        <v>1142</v>
      </c>
      <c r="D39" s="692"/>
      <c r="E39" s="689" t="s">
        <v>1133</v>
      </c>
      <c r="F39" s="689">
        <v>11</v>
      </c>
      <c r="G39" s="812">
        <v>1900</v>
      </c>
      <c r="H39" s="808">
        <f>F39*G39</f>
        <v>20900</v>
      </c>
      <c r="I39" s="718"/>
      <c r="J39" s="11"/>
      <c r="K39" s="11"/>
      <c r="L39" s="137"/>
    </row>
    <row r="40" spans="1:12" s="2" customFormat="1" ht="15.75" customHeight="1">
      <c r="A40" s="11">
        <v>34</v>
      </c>
      <c r="B40" s="11" t="s">
        <v>1287</v>
      </c>
      <c r="C40" s="689" t="s">
        <v>1143</v>
      </c>
      <c r="D40" s="692"/>
      <c r="E40" s="689" t="s">
        <v>1133</v>
      </c>
      <c r="F40" s="689">
        <v>11</v>
      </c>
      <c r="G40" s="812"/>
      <c r="H40" s="809"/>
      <c r="I40" s="718"/>
      <c r="J40" s="11"/>
      <c r="K40" s="11"/>
      <c r="L40" s="137"/>
    </row>
    <row r="41" spans="1:12" s="2" customFormat="1" ht="15.75" customHeight="1">
      <c r="A41" s="11">
        <v>35</v>
      </c>
      <c r="B41" s="11" t="s">
        <v>1291</v>
      </c>
      <c r="C41" s="711" t="s">
        <v>864</v>
      </c>
      <c r="D41" s="692"/>
      <c r="E41" s="711" t="s">
        <v>1133</v>
      </c>
      <c r="F41" s="711">
        <v>3</v>
      </c>
      <c r="G41" s="710">
        <v>900</v>
      </c>
      <c r="H41" s="134">
        <f t="shared" si="0"/>
        <v>2700</v>
      </c>
      <c r="I41" s="718"/>
      <c r="J41" s="11"/>
      <c r="K41" s="11"/>
      <c r="L41" s="137"/>
    </row>
    <row r="42" spans="1:12" s="2" customFormat="1" ht="15.75" customHeight="1">
      <c r="A42" s="11">
        <v>36</v>
      </c>
      <c r="B42" s="11" t="s">
        <v>1288</v>
      </c>
      <c r="C42" s="711" t="s">
        <v>865</v>
      </c>
      <c r="D42" s="692"/>
      <c r="E42" s="711" t="s">
        <v>1133</v>
      </c>
      <c r="F42" s="711">
        <v>5</v>
      </c>
      <c r="G42" s="710">
        <v>4700</v>
      </c>
      <c r="H42" s="134">
        <f t="shared" si="0"/>
        <v>23500</v>
      </c>
      <c r="I42" s="718"/>
      <c r="J42" s="11"/>
      <c r="K42" s="11"/>
      <c r="L42" s="137"/>
    </row>
    <row r="43" spans="1:12" s="2" customFormat="1" ht="15.75" customHeight="1">
      <c r="A43" s="11">
        <v>37</v>
      </c>
      <c r="B43" s="11" t="s">
        <v>1289</v>
      </c>
      <c r="C43" s="689" t="s">
        <v>866</v>
      </c>
      <c r="D43" s="692"/>
      <c r="E43" s="689" t="s">
        <v>1133</v>
      </c>
      <c r="F43" s="689">
        <v>6</v>
      </c>
      <c r="G43" s="710">
        <v>1500</v>
      </c>
      <c r="H43" s="134">
        <f t="shared" si="0"/>
        <v>9000</v>
      </c>
      <c r="I43" s="718"/>
      <c r="J43" s="11"/>
      <c r="K43" s="11"/>
      <c r="L43" s="137"/>
    </row>
    <row r="44" spans="1:12" s="2" customFormat="1" ht="15.75" customHeight="1">
      <c r="A44" s="11">
        <v>38</v>
      </c>
      <c r="B44" s="11" t="s">
        <v>1290</v>
      </c>
      <c r="C44" s="689" t="s">
        <v>867</v>
      </c>
      <c r="D44" s="692"/>
      <c r="E44" s="689" t="s">
        <v>1133</v>
      </c>
      <c r="F44" s="689">
        <v>1</v>
      </c>
      <c r="G44" s="710">
        <v>1500</v>
      </c>
      <c r="H44" s="134">
        <f t="shared" si="0"/>
        <v>1500</v>
      </c>
      <c r="I44" s="718"/>
      <c r="J44" s="11"/>
      <c r="K44" s="11"/>
      <c r="L44" s="137"/>
    </row>
    <row r="45" spans="1:12" s="2" customFormat="1" ht="15.75" customHeight="1">
      <c r="A45" s="11">
        <v>39</v>
      </c>
      <c r="B45" s="11" t="s">
        <v>1292</v>
      </c>
      <c r="C45" s="689" t="s">
        <v>868</v>
      </c>
      <c r="D45" s="692"/>
      <c r="E45" s="689" t="s">
        <v>1133</v>
      </c>
      <c r="F45" s="689">
        <v>1</v>
      </c>
      <c r="G45" s="710">
        <v>4500</v>
      </c>
      <c r="H45" s="134">
        <f t="shared" si="0"/>
        <v>4500</v>
      </c>
      <c r="I45" s="718"/>
      <c r="J45" s="11"/>
      <c r="K45" s="11"/>
      <c r="L45" s="137"/>
    </row>
    <row r="46" spans="1:12" s="2" customFormat="1" ht="15.75" customHeight="1">
      <c r="A46" s="11">
        <v>40</v>
      </c>
      <c r="B46" s="11" t="s">
        <v>1293</v>
      </c>
      <c r="C46" s="689" t="s">
        <v>869</v>
      </c>
      <c r="D46" s="692"/>
      <c r="E46" s="689" t="s">
        <v>1133</v>
      </c>
      <c r="F46" s="689">
        <v>1</v>
      </c>
      <c r="G46" s="710">
        <v>3100</v>
      </c>
      <c r="H46" s="134">
        <f t="shared" si="0"/>
        <v>3100</v>
      </c>
      <c r="I46" s="718"/>
      <c r="J46" s="11"/>
      <c r="K46" s="11"/>
      <c r="L46" s="137"/>
    </row>
    <row r="47" spans="1:12" s="2" customFormat="1" ht="15.75" customHeight="1">
      <c r="A47" s="11">
        <v>41</v>
      </c>
      <c r="B47" s="11" t="s">
        <v>1294</v>
      </c>
      <c r="C47" s="688" t="s">
        <v>870</v>
      </c>
      <c r="D47" s="692"/>
      <c r="E47" s="688" t="s">
        <v>1133</v>
      </c>
      <c r="F47" s="688">
        <v>3</v>
      </c>
      <c r="G47" s="710">
        <v>4500</v>
      </c>
      <c r="H47" s="134">
        <f t="shared" si="0"/>
        <v>13500</v>
      </c>
      <c r="I47" s="718"/>
      <c r="J47" s="11"/>
      <c r="K47" s="11"/>
      <c r="L47" s="137"/>
    </row>
    <row r="48" spans="1:12" s="2" customFormat="1" ht="15.75" customHeight="1">
      <c r="A48" s="11">
        <v>42</v>
      </c>
      <c r="B48" s="11" t="s">
        <v>1295</v>
      </c>
      <c r="C48" s="688" t="s">
        <v>871</v>
      </c>
      <c r="D48" s="692"/>
      <c r="E48" s="688" t="s">
        <v>1133</v>
      </c>
      <c r="F48" s="688">
        <v>4</v>
      </c>
      <c r="G48" s="710">
        <v>1400</v>
      </c>
      <c r="H48" s="134">
        <f t="shared" si="0"/>
        <v>5600</v>
      </c>
      <c r="I48" s="718"/>
      <c r="J48" s="11"/>
      <c r="K48" s="11"/>
      <c r="L48" s="137"/>
    </row>
    <row r="49" spans="1:12" s="2" customFormat="1" ht="15.75" customHeight="1">
      <c r="A49" s="11">
        <v>43</v>
      </c>
      <c r="B49" s="11" t="s">
        <v>1296</v>
      </c>
      <c r="C49" s="688" t="s">
        <v>872</v>
      </c>
      <c r="D49" s="692"/>
      <c r="E49" s="688" t="s">
        <v>1133</v>
      </c>
      <c r="F49" s="688">
        <v>1</v>
      </c>
      <c r="G49" s="710">
        <v>2200</v>
      </c>
      <c r="H49" s="134">
        <f t="shared" si="0"/>
        <v>2200</v>
      </c>
      <c r="I49" s="718"/>
      <c r="J49" s="11"/>
      <c r="K49" s="11"/>
      <c r="L49" s="137"/>
    </row>
    <row r="50" spans="1:12" s="2" customFormat="1" ht="15.75" customHeight="1">
      <c r="A50" s="11">
        <v>44</v>
      </c>
      <c r="B50" s="11" t="s">
        <v>1297</v>
      </c>
      <c r="C50" s="688" t="s">
        <v>873</v>
      </c>
      <c r="D50" s="692"/>
      <c r="E50" s="688" t="s">
        <v>1133</v>
      </c>
      <c r="F50" s="688">
        <v>1</v>
      </c>
      <c r="G50" s="710">
        <v>2000</v>
      </c>
      <c r="H50" s="134">
        <f t="shared" si="0"/>
        <v>2000</v>
      </c>
      <c r="I50" s="718"/>
      <c r="J50" s="11"/>
      <c r="K50" s="11"/>
      <c r="L50" s="137"/>
    </row>
    <row r="51" spans="1:12" s="2" customFormat="1" ht="15.75" customHeight="1">
      <c r="A51" s="11">
        <v>45</v>
      </c>
      <c r="B51" s="11" t="s">
        <v>1298</v>
      </c>
      <c r="C51" s="688" t="s">
        <v>874</v>
      </c>
      <c r="D51" s="692"/>
      <c r="E51" s="688" t="s">
        <v>1133</v>
      </c>
      <c r="F51" s="688">
        <v>6</v>
      </c>
      <c r="G51" s="812">
        <v>4900</v>
      </c>
      <c r="H51" s="808">
        <f t="shared" si="0"/>
        <v>29400</v>
      </c>
      <c r="I51" s="718"/>
      <c r="J51" s="11"/>
      <c r="K51" s="11"/>
      <c r="L51" s="137"/>
    </row>
    <row r="52" spans="1:12" s="2" customFormat="1" ht="15.75" customHeight="1">
      <c r="A52" s="11">
        <v>46</v>
      </c>
      <c r="B52" s="11" t="s">
        <v>1299</v>
      </c>
      <c r="C52" s="689" t="s">
        <v>875</v>
      </c>
      <c r="D52" s="692"/>
      <c r="E52" s="689" t="s">
        <v>1133</v>
      </c>
      <c r="F52" s="689">
        <v>6</v>
      </c>
      <c r="G52" s="812"/>
      <c r="H52" s="809"/>
      <c r="I52" s="718"/>
      <c r="J52" s="11"/>
      <c r="K52" s="11"/>
      <c r="L52" s="137"/>
    </row>
    <row r="53" spans="1:12" s="2" customFormat="1" ht="15.75" customHeight="1">
      <c r="A53" s="11">
        <v>47</v>
      </c>
      <c r="B53" s="11" t="s">
        <v>1300</v>
      </c>
      <c r="C53" s="711" t="s">
        <v>877</v>
      </c>
      <c r="D53" s="692"/>
      <c r="E53" s="711" t="s">
        <v>1134</v>
      </c>
      <c r="F53" s="711">
        <v>9</v>
      </c>
      <c r="G53" s="710">
        <v>7700</v>
      </c>
      <c r="H53" s="134">
        <f t="shared" si="0"/>
        <v>69300</v>
      </c>
      <c r="I53" s="718"/>
      <c r="J53" s="11"/>
      <c r="K53" s="11"/>
      <c r="L53" s="137"/>
    </row>
    <row r="54" spans="1:12" s="2" customFormat="1" ht="15.75" customHeight="1">
      <c r="A54" s="11">
        <v>48</v>
      </c>
      <c r="B54" s="11" t="s">
        <v>1301</v>
      </c>
      <c r="C54" s="689" t="s">
        <v>878</v>
      </c>
      <c r="D54" s="692"/>
      <c r="E54" s="689" t="s">
        <v>1133</v>
      </c>
      <c r="F54" s="689">
        <v>2</v>
      </c>
      <c r="G54" s="710">
        <v>2800</v>
      </c>
      <c r="H54" s="134">
        <f t="shared" si="0"/>
        <v>5600</v>
      </c>
      <c r="I54" s="718"/>
      <c r="J54" s="11"/>
      <c r="K54" s="11"/>
      <c r="L54" s="137"/>
    </row>
    <row r="55" spans="1:12" s="2" customFormat="1" ht="15.75" customHeight="1">
      <c r="A55" s="11">
        <v>49</v>
      </c>
      <c r="B55" s="11" t="s">
        <v>1302</v>
      </c>
      <c r="C55" s="689" t="s">
        <v>879</v>
      </c>
      <c r="D55" s="692"/>
      <c r="E55" s="689" t="s">
        <v>1133</v>
      </c>
      <c r="F55" s="689">
        <v>18</v>
      </c>
      <c r="G55" s="710">
        <v>4100</v>
      </c>
      <c r="H55" s="134">
        <f t="shared" si="0"/>
        <v>73800</v>
      </c>
      <c r="I55" s="718"/>
      <c r="J55" s="11"/>
      <c r="K55" s="11"/>
      <c r="L55" s="137"/>
    </row>
    <row r="56" spans="1:12" s="2" customFormat="1" ht="15.75" customHeight="1">
      <c r="A56" s="11">
        <v>50</v>
      </c>
      <c r="B56" s="11" t="s">
        <v>1303</v>
      </c>
      <c r="C56" s="689" t="s">
        <v>880</v>
      </c>
      <c r="D56" s="692"/>
      <c r="E56" s="689" t="s">
        <v>1133</v>
      </c>
      <c r="F56" s="689">
        <v>8</v>
      </c>
      <c r="G56" s="710">
        <v>4600</v>
      </c>
      <c r="H56" s="134">
        <f t="shared" si="0"/>
        <v>36800</v>
      </c>
      <c r="I56" s="718"/>
      <c r="J56" s="11"/>
      <c r="K56" s="11"/>
      <c r="L56" s="137"/>
    </row>
    <row r="57" spans="1:12" s="2" customFormat="1" ht="15.75" customHeight="1">
      <c r="A57" s="11">
        <v>51</v>
      </c>
      <c r="B57" s="11" t="s">
        <v>1304</v>
      </c>
      <c r="C57" s="689" t="s">
        <v>881</v>
      </c>
      <c r="D57" s="692"/>
      <c r="E57" s="689" t="s">
        <v>1133</v>
      </c>
      <c r="F57" s="689">
        <v>1</v>
      </c>
      <c r="G57" s="710">
        <v>1000</v>
      </c>
      <c r="H57" s="134">
        <f t="shared" si="0"/>
        <v>1000</v>
      </c>
      <c r="I57" s="718"/>
      <c r="J57" s="11"/>
      <c r="K57" s="11"/>
      <c r="L57" s="137"/>
    </row>
    <row r="58" spans="1:12" s="2" customFormat="1" ht="15.75" customHeight="1">
      <c r="A58" s="11">
        <v>52</v>
      </c>
      <c r="B58" s="11" t="s">
        <v>1305</v>
      </c>
      <c r="C58" s="689" t="s">
        <v>882</v>
      </c>
      <c r="D58" s="692"/>
      <c r="E58" s="689" t="s">
        <v>1133</v>
      </c>
      <c r="F58" s="689">
        <v>12</v>
      </c>
      <c r="G58" s="710">
        <v>1900</v>
      </c>
      <c r="H58" s="134">
        <f t="shared" si="0"/>
        <v>22800</v>
      </c>
      <c r="I58" s="718"/>
      <c r="J58" s="11"/>
      <c r="K58" s="11"/>
      <c r="L58" s="137"/>
    </row>
    <row r="59" spans="1:12" s="2" customFormat="1" ht="15.75" customHeight="1">
      <c r="A59" s="11">
        <v>53</v>
      </c>
      <c r="B59" s="11" t="s">
        <v>1306</v>
      </c>
      <c r="C59" s="689" t="s">
        <v>883</v>
      </c>
      <c r="D59" s="692"/>
      <c r="E59" s="689" t="s">
        <v>1133</v>
      </c>
      <c r="F59" s="689">
        <v>1</v>
      </c>
      <c r="G59" s="710">
        <v>2900</v>
      </c>
      <c r="H59" s="134">
        <f t="shared" si="0"/>
        <v>2900</v>
      </c>
      <c r="I59" s="718"/>
      <c r="J59" s="11"/>
      <c r="K59" s="11"/>
      <c r="L59" s="137"/>
    </row>
    <row r="60" spans="1:12" s="2" customFormat="1" ht="15.75" customHeight="1">
      <c r="A60" s="11">
        <v>54</v>
      </c>
      <c r="B60" s="11" t="s">
        <v>1307</v>
      </c>
      <c r="C60" s="689" t="s">
        <v>884</v>
      </c>
      <c r="D60" s="692"/>
      <c r="E60" s="689" t="s">
        <v>1133</v>
      </c>
      <c r="F60" s="689">
        <v>1</v>
      </c>
      <c r="G60" s="710">
        <v>3600</v>
      </c>
      <c r="H60" s="134">
        <f t="shared" si="0"/>
        <v>3600</v>
      </c>
      <c r="I60" s="718"/>
      <c r="J60" s="11"/>
      <c r="K60" s="11"/>
      <c r="L60" s="137"/>
    </row>
    <row r="61" spans="1:12" s="2" customFormat="1" ht="15.75" customHeight="1">
      <c r="A61" s="11">
        <v>55</v>
      </c>
      <c r="B61" s="11" t="s">
        <v>1308</v>
      </c>
      <c r="C61" s="689" t="s">
        <v>885</v>
      </c>
      <c r="D61" s="692"/>
      <c r="E61" s="689" t="s">
        <v>1133</v>
      </c>
      <c r="F61" s="689">
        <v>4</v>
      </c>
      <c r="G61" s="710">
        <v>2800</v>
      </c>
      <c r="H61" s="134">
        <f t="shared" si="0"/>
        <v>11200</v>
      </c>
      <c r="I61" s="718"/>
      <c r="J61" s="11"/>
      <c r="K61" s="11"/>
      <c r="L61" s="137"/>
    </row>
    <row r="62" spans="1:12" s="2" customFormat="1" ht="15.75" customHeight="1">
      <c r="A62" s="11">
        <v>56</v>
      </c>
      <c r="B62" s="11" t="s">
        <v>1309</v>
      </c>
      <c r="C62" s="688" t="s">
        <v>886</v>
      </c>
      <c r="D62" s="692"/>
      <c r="E62" s="688" t="s">
        <v>1133</v>
      </c>
      <c r="F62" s="689">
        <v>2</v>
      </c>
      <c r="G62" s="710">
        <v>3600</v>
      </c>
      <c r="H62" s="134">
        <f t="shared" si="0"/>
        <v>7200</v>
      </c>
      <c r="I62" s="718"/>
      <c r="J62" s="11"/>
      <c r="K62" s="11"/>
      <c r="L62" s="137"/>
    </row>
    <row r="63" spans="1:12" s="2" customFormat="1" ht="15.75" customHeight="1">
      <c r="A63" s="11">
        <v>57</v>
      </c>
      <c r="B63" s="11" t="s">
        <v>1310</v>
      </c>
      <c r="C63" s="688" t="s">
        <v>887</v>
      </c>
      <c r="D63" s="692"/>
      <c r="E63" s="688" t="s">
        <v>1135</v>
      </c>
      <c r="F63" s="688">
        <v>3</v>
      </c>
      <c r="G63" s="710">
        <v>6200</v>
      </c>
      <c r="H63" s="134">
        <f t="shared" si="0"/>
        <v>18600</v>
      </c>
      <c r="I63" s="718"/>
      <c r="J63" s="11"/>
      <c r="K63" s="11"/>
      <c r="L63" s="137"/>
    </row>
    <row r="64" spans="1:12" s="2" customFormat="1" ht="15.75" customHeight="1">
      <c r="A64" s="11">
        <v>58</v>
      </c>
      <c r="B64" s="11" t="s">
        <v>1311</v>
      </c>
      <c r="C64" s="688" t="s">
        <v>888</v>
      </c>
      <c r="D64" s="692"/>
      <c r="E64" s="688" t="s">
        <v>1133</v>
      </c>
      <c r="F64" s="688">
        <v>1</v>
      </c>
      <c r="G64" s="710">
        <v>500</v>
      </c>
      <c r="H64" s="134">
        <f t="shared" si="0"/>
        <v>500</v>
      </c>
      <c r="I64" s="718"/>
      <c r="J64" s="11"/>
      <c r="K64" s="11"/>
      <c r="L64" s="137"/>
    </row>
    <row r="65" spans="1:12" s="2" customFormat="1" ht="15.75" customHeight="1">
      <c r="A65" s="11">
        <v>59</v>
      </c>
      <c r="B65" s="11" t="s">
        <v>1312</v>
      </c>
      <c r="C65" s="688" t="s">
        <v>889</v>
      </c>
      <c r="D65" s="692"/>
      <c r="E65" s="688" t="s">
        <v>1133</v>
      </c>
      <c r="F65" s="688">
        <v>9</v>
      </c>
      <c r="G65" s="710">
        <v>5600</v>
      </c>
      <c r="H65" s="134">
        <f t="shared" si="0"/>
        <v>50400</v>
      </c>
      <c r="I65" s="718"/>
      <c r="J65" s="11"/>
      <c r="K65" s="11"/>
      <c r="L65" s="137"/>
    </row>
    <row r="66" spans="1:12" s="2" customFormat="1" ht="15.75" customHeight="1">
      <c r="A66" s="11">
        <v>60</v>
      </c>
      <c r="B66" s="11" t="s">
        <v>1313</v>
      </c>
      <c r="C66" s="688" t="s">
        <v>890</v>
      </c>
      <c r="D66" s="692"/>
      <c r="E66" s="688" t="s">
        <v>1133</v>
      </c>
      <c r="F66" s="688">
        <v>11</v>
      </c>
      <c r="G66" s="710">
        <v>1400</v>
      </c>
      <c r="H66" s="134">
        <f t="shared" si="0"/>
        <v>15400</v>
      </c>
      <c r="I66" s="718"/>
      <c r="J66" s="11"/>
      <c r="K66" s="11"/>
      <c r="L66" s="137"/>
    </row>
    <row r="67" spans="1:12" s="2" customFormat="1" ht="15.75" customHeight="1">
      <c r="A67" s="11">
        <v>61</v>
      </c>
      <c r="B67" s="11" t="s">
        <v>1314</v>
      </c>
      <c r="C67" s="688" t="s">
        <v>891</v>
      </c>
      <c r="D67" s="692"/>
      <c r="E67" s="688" t="s">
        <v>1133</v>
      </c>
      <c r="F67" s="688">
        <v>3</v>
      </c>
      <c r="G67" s="710">
        <v>2100</v>
      </c>
      <c r="H67" s="134">
        <f t="shared" si="0"/>
        <v>6300</v>
      </c>
      <c r="I67" s="718"/>
      <c r="J67" s="11"/>
      <c r="K67" s="11"/>
      <c r="L67" s="137"/>
    </row>
    <row r="68" spans="1:12" s="2" customFormat="1" ht="15.75" customHeight="1">
      <c r="A68" s="11">
        <v>62</v>
      </c>
      <c r="B68" s="11" t="s">
        <v>1315</v>
      </c>
      <c r="C68" s="688" t="s">
        <v>892</v>
      </c>
      <c r="D68" s="692"/>
      <c r="E68" s="688" t="s">
        <v>1133</v>
      </c>
      <c r="F68" s="688">
        <v>1</v>
      </c>
      <c r="G68" s="710">
        <v>4100</v>
      </c>
      <c r="H68" s="134">
        <f t="shared" si="0"/>
        <v>4100</v>
      </c>
      <c r="I68" s="718"/>
      <c r="J68" s="11"/>
      <c r="K68" s="11"/>
      <c r="L68" s="137"/>
    </row>
    <row r="69" spans="1:12" s="2" customFormat="1" ht="15.75" customHeight="1">
      <c r="A69" s="11">
        <v>63</v>
      </c>
      <c r="B69" s="11" t="s">
        <v>1316</v>
      </c>
      <c r="C69" s="688" t="s">
        <v>893</v>
      </c>
      <c r="D69" s="692"/>
      <c r="E69" s="688" t="s">
        <v>1133</v>
      </c>
      <c r="F69" s="688">
        <v>4</v>
      </c>
      <c r="G69" s="710">
        <v>5300</v>
      </c>
      <c r="H69" s="134">
        <f aca="true" t="shared" si="1" ref="H69:H120">F69*G69</f>
        <v>21200</v>
      </c>
      <c r="I69" s="718"/>
      <c r="J69" s="11"/>
      <c r="K69" s="11"/>
      <c r="L69" s="137"/>
    </row>
    <row r="70" spans="1:12" s="2" customFormat="1" ht="15.75" customHeight="1">
      <c r="A70" s="11">
        <v>64</v>
      </c>
      <c r="B70" s="11" t="s">
        <v>1317</v>
      </c>
      <c r="C70" s="688" t="s">
        <v>894</v>
      </c>
      <c r="D70" s="692"/>
      <c r="E70" s="688" t="s">
        <v>1133</v>
      </c>
      <c r="F70" s="688">
        <v>1</v>
      </c>
      <c r="G70" s="710">
        <v>6500</v>
      </c>
      <c r="H70" s="134">
        <f t="shared" si="1"/>
        <v>6500</v>
      </c>
      <c r="I70" s="718"/>
      <c r="J70" s="11"/>
      <c r="K70" s="11"/>
      <c r="L70" s="137"/>
    </row>
    <row r="71" spans="1:12" s="2" customFormat="1" ht="15.75" customHeight="1">
      <c r="A71" s="11">
        <v>65</v>
      </c>
      <c r="B71" s="11" t="s">
        <v>1318</v>
      </c>
      <c r="C71" s="688" t="s">
        <v>895</v>
      </c>
      <c r="D71" s="692"/>
      <c r="E71" s="688" t="s">
        <v>1133</v>
      </c>
      <c r="F71" s="688">
        <v>1</v>
      </c>
      <c r="G71" s="710">
        <v>2000</v>
      </c>
      <c r="H71" s="134">
        <f t="shared" si="1"/>
        <v>2000</v>
      </c>
      <c r="I71" s="718"/>
      <c r="J71" s="11"/>
      <c r="K71" s="714" t="s">
        <v>1137</v>
      </c>
      <c r="L71" s="724"/>
    </row>
    <row r="72" spans="1:12" s="2" customFormat="1" ht="15.75" customHeight="1">
      <c r="A72" s="11">
        <v>66</v>
      </c>
      <c r="B72" s="11" t="s">
        <v>1319</v>
      </c>
      <c r="C72" s="688" t="s">
        <v>896</v>
      </c>
      <c r="D72" s="692"/>
      <c r="E72" s="688" t="s">
        <v>1134</v>
      </c>
      <c r="F72" s="688">
        <v>1</v>
      </c>
      <c r="G72" s="710">
        <v>2000</v>
      </c>
      <c r="H72" s="134">
        <f t="shared" si="1"/>
        <v>2000</v>
      </c>
      <c r="I72" s="718"/>
      <c r="J72" s="11"/>
      <c r="K72" s="714" t="s">
        <v>1136</v>
      </c>
      <c r="L72" s="724"/>
    </row>
    <row r="73" spans="1:12" s="2" customFormat="1" ht="15.75" customHeight="1">
      <c r="A73" s="11">
        <v>67</v>
      </c>
      <c r="B73" s="11" t="s">
        <v>1320</v>
      </c>
      <c r="C73" s="688" t="s">
        <v>897</v>
      </c>
      <c r="D73" s="692"/>
      <c r="E73" s="688" t="s">
        <v>1134</v>
      </c>
      <c r="F73" s="688">
        <v>9.5</v>
      </c>
      <c r="G73" s="710">
        <v>1800</v>
      </c>
      <c r="H73" s="134">
        <f t="shared" si="1"/>
        <v>17100</v>
      </c>
      <c r="I73" s="718"/>
      <c r="J73" s="11"/>
      <c r="K73" s="714" t="s">
        <v>1136</v>
      </c>
      <c r="L73" s="724"/>
    </row>
    <row r="74" spans="1:12" s="2" customFormat="1" ht="15.75" customHeight="1">
      <c r="A74" s="11">
        <v>68</v>
      </c>
      <c r="B74" s="11" t="s">
        <v>1321</v>
      </c>
      <c r="C74" s="688" t="s">
        <v>898</v>
      </c>
      <c r="D74" s="692"/>
      <c r="E74" s="688" t="s">
        <v>1134</v>
      </c>
      <c r="F74" s="688">
        <v>1</v>
      </c>
      <c r="G74" s="710">
        <v>1600</v>
      </c>
      <c r="H74" s="134">
        <f t="shared" si="1"/>
        <v>1600</v>
      </c>
      <c r="I74" s="718"/>
      <c r="J74" s="11"/>
      <c r="K74" s="714" t="s">
        <v>1136</v>
      </c>
      <c r="L74" s="724"/>
    </row>
    <row r="75" spans="1:12" s="2" customFormat="1" ht="15.75" customHeight="1">
      <c r="A75" s="11">
        <v>69</v>
      </c>
      <c r="B75" s="11" t="s">
        <v>1322</v>
      </c>
      <c r="C75" s="688" t="s">
        <v>899</v>
      </c>
      <c r="D75" s="692"/>
      <c r="E75" s="688" t="s">
        <v>1133</v>
      </c>
      <c r="F75" s="688">
        <v>2</v>
      </c>
      <c r="G75" s="710">
        <v>500</v>
      </c>
      <c r="H75" s="134">
        <f t="shared" si="1"/>
        <v>1000</v>
      </c>
      <c r="I75" s="718"/>
      <c r="J75" s="11"/>
      <c r="K75" s="11"/>
      <c r="L75" s="137"/>
    </row>
    <row r="76" spans="1:12" s="2" customFormat="1" ht="15.75" customHeight="1">
      <c r="A76" s="11">
        <v>70</v>
      </c>
      <c r="B76" s="11" t="s">
        <v>1323</v>
      </c>
      <c r="C76" s="688" t="s">
        <v>900</v>
      </c>
      <c r="D76" s="692"/>
      <c r="E76" s="688" t="s">
        <v>1133</v>
      </c>
      <c r="F76" s="688">
        <v>16</v>
      </c>
      <c r="G76" s="710">
        <v>500</v>
      </c>
      <c r="H76" s="134">
        <f t="shared" si="1"/>
        <v>8000</v>
      </c>
      <c r="I76" s="718"/>
      <c r="J76" s="11"/>
      <c r="K76" s="11"/>
      <c r="L76" s="137"/>
    </row>
    <row r="77" spans="1:12" s="2" customFormat="1" ht="15.75" customHeight="1">
      <c r="A77" s="11">
        <v>71</v>
      </c>
      <c r="B77" s="11" t="s">
        <v>1324</v>
      </c>
      <c r="C77" s="688" t="s">
        <v>901</v>
      </c>
      <c r="D77" s="692"/>
      <c r="E77" s="688" t="s">
        <v>1133</v>
      </c>
      <c r="F77" s="688">
        <v>2</v>
      </c>
      <c r="G77" s="710">
        <v>1300</v>
      </c>
      <c r="H77" s="134">
        <f t="shared" si="1"/>
        <v>2600</v>
      </c>
      <c r="I77" s="718"/>
      <c r="J77" s="11"/>
      <c r="K77" s="11"/>
      <c r="L77" s="137"/>
    </row>
    <row r="78" spans="1:12" s="2" customFormat="1" ht="15.75" customHeight="1">
      <c r="A78" s="11">
        <v>72</v>
      </c>
      <c r="B78" s="11" t="s">
        <v>1325</v>
      </c>
      <c r="C78" s="688" t="s">
        <v>902</v>
      </c>
      <c r="D78" s="692"/>
      <c r="E78" s="688" t="s">
        <v>1133</v>
      </c>
      <c r="F78" s="688">
        <v>1</v>
      </c>
      <c r="G78" s="710">
        <v>2800</v>
      </c>
      <c r="H78" s="134">
        <f t="shared" si="1"/>
        <v>2800</v>
      </c>
      <c r="I78" s="718"/>
      <c r="J78" s="11"/>
      <c r="K78" s="11"/>
      <c r="L78" s="137"/>
    </row>
    <row r="79" spans="1:12" s="2" customFormat="1" ht="15.75" customHeight="1">
      <c r="A79" s="11">
        <v>73</v>
      </c>
      <c r="B79" s="11" t="s">
        <v>1326</v>
      </c>
      <c r="C79" s="688" t="s">
        <v>903</v>
      </c>
      <c r="D79" s="692"/>
      <c r="E79" s="688" t="s">
        <v>1133</v>
      </c>
      <c r="F79" s="688">
        <v>2</v>
      </c>
      <c r="G79" s="710">
        <v>800</v>
      </c>
      <c r="H79" s="134">
        <f t="shared" si="1"/>
        <v>1600</v>
      </c>
      <c r="I79" s="718"/>
      <c r="J79" s="11"/>
      <c r="K79" s="11"/>
      <c r="L79" s="137"/>
    </row>
    <row r="80" spans="1:12" s="2" customFormat="1" ht="15.75" customHeight="1">
      <c r="A80" s="11">
        <v>74</v>
      </c>
      <c r="B80" s="11" t="s">
        <v>1327</v>
      </c>
      <c r="C80" s="689" t="s">
        <v>904</v>
      </c>
      <c r="D80" s="692" t="s">
        <v>1126</v>
      </c>
      <c r="E80" s="689" t="s">
        <v>1133</v>
      </c>
      <c r="F80" s="689">
        <v>3</v>
      </c>
      <c r="G80" s="710">
        <v>1900</v>
      </c>
      <c r="H80" s="134">
        <f t="shared" si="1"/>
        <v>5700</v>
      </c>
      <c r="I80" s="718"/>
      <c r="J80" s="11"/>
      <c r="K80" s="11"/>
      <c r="L80" s="137"/>
    </row>
    <row r="81" spans="1:12" s="2" customFormat="1" ht="15.75" customHeight="1">
      <c r="A81" s="11">
        <v>75</v>
      </c>
      <c r="B81" s="11" t="s">
        <v>1328</v>
      </c>
      <c r="C81" s="689" t="s">
        <v>905</v>
      </c>
      <c r="D81" s="692" t="s">
        <v>1127</v>
      </c>
      <c r="E81" s="689" t="s">
        <v>1133</v>
      </c>
      <c r="F81" s="689">
        <v>2</v>
      </c>
      <c r="G81" s="710">
        <v>1500</v>
      </c>
      <c r="H81" s="134">
        <f t="shared" si="1"/>
        <v>3000</v>
      </c>
      <c r="I81" s="718"/>
      <c r="J81" s="11"/>
      <c r="K81" s="11"/>
      <c r="L81" s="137"/>
    </row>
    <row r="82" spans="1:12" s="2" customFormat="1" ht="15.75" customHeight="1">
      <c r="A82" s="11">
        <v>76</v>
      </c>
      <c r="B82" s="11" t="s">
        <v>1329</v>
      </c>
      <c r="C82" s="689" t="s">
        <v>906</v>
      </c>
      <c r="D82" s="692" t="s">
        <v>1128</v>
      </c>
      <c r="E82" s="689" t="s">
        <v>1133</v>
      </c>
      <c r="F82" s="689">
        <v>1</v>
      </c>
      <c r="G82" s="710">
        <v>1100</v>
      </c>
      <c r="H82" s="134">
        <f t="shared" si="1"/>
        <v>1100</v>
      </c>
      <c r="I82" s="718"/>
      <c r="J82" s="11"/>
      <c r="K82" s="11"/>
      <c r="L82" s="137"/>
    </row>
    <row r="83" spans="1:12" s="2" customFormat="1" ht="15.75" customHeight="1">
      <c r="A83" s="11">
        <v>77</v>
      </c>
      <c r="B83" s="11" t="s">
        <v>1330</v>
      </c>
      <c r="C83" s="689" t="s">
        <v>907</v>
      </c>
      <c r="D83" s="692"/>
      <c r="E83" s="689" t="s">
        <v>1133</v>
      </c>
      <c r="F83" s="689">
        <v>2</v>
      </c>
      <c r="G83" s="710">
        <v>700</v>
      </c>
      <c r="H83" s="134">
        <f t="shared" si="1"/>
        <v>1400</v>
      </c>
      <c r="I83" s="718"/>
      <c r="J83" s="11"/>
      <c r="K83" s="11"/>
      <c r="L83" s="137"/>
    </row>
    <row r="84" spans="1:12" s="2" customFormat="1" ht="15.75" customHeight="1">
      <c r="A84" s="11">
        <v>78</v>
      </c>
      <c r="B84" s="11" t="s">
        <v>1331</v>
      </c>
      <c r="C84" s="688" t="s">
        <v>908</v>
      </c>
      <c r="D84" s="692"/>
      <c r="E84" s="688" t="s">
        <v>1135</v>
      </c>
      <c r="F84" s="688">
        <v>2</v>
      </c>
      <c r="G84" s="710">
        <v>1200</v>
      </c>
      <c r="H84" s="134">
        <f t="shared" si="1"/>
        <v>2400</v>
      </c>
      <c r="I84" s="718"/>
      <c r="J84" s="11"/>
      <c r="K84" s="11"/>
      <c r="L84" s="137"/>
    </row>
    <row r="85" spans="1:12" s="2" customFormat="1" ht="15.75" customHeight="1">
      <c r="A85" s="11">
        <v>79</v>
      </c>
      <c r="B85" s="11" t="s">
        <v>1332</v>
      </c>
      <c r="C85" s="688" t="s">
        <v>909</v>
      </c>
      <c r="D85" s="692"/>
      <c r="E85" s="688" t="s">
        <v>1135</v>
      </c>
      <c r="F85" s="688">
        <v>1</v>
      </c>
      <c r="G85" s="710">
        <v>3800</v>
      </c>
      <c r="H85" s="134">
        <f t="shared" si="1"/>
        <v>3800</v>
      </c>
      <c r="I85" s="718"/>
      <c r="J85" s="11"/>
      <c r="K85" s="11"/>
      <c r="L85" s="137"/>
    </row>
    <row r="86" spans="1:12" s="2" customFormat="1" ht="15.75" customHeight="1">
      <c r="A86" s="11">
        <v>80</v>
      </c>
      <c r="B86" s="11" t="s">
        <v>1333</v>
      </c>
      <c r="C86" s="688" t="s">
        <v>910</v>
      </c>
      <c r="D86" s="692"/>
      <c r="E86" s="688" t="s">
        <v>1133</v>
      </c>
      <c r="F86" s="688">
        <v>1</v>
      </c>
      <c r="G86" s="710">
        <v>2500</v>
      </c>
      <c r="H86" s="134">
        <f t="shared" si="1"/>
        <v>2500</v>
      </c>
      <c r="I86" s="718"/>
      <c r="J86" s="11"/>
      <c r="K86" s="11"/>
      <c r="L86" s="137"/>
    </row>
    <row r="87" spans="1:12" s="2" customFormat="1" ht="15.75" customHeight="1">
      <c r="A87" s="11">
        <v>81</v>
      </c>
      <c r="B87" s="11" t="s">
        <v>1334</v>
      </c>
      <c r="C87" s="688" t="s">
        <v>911</v>
      </c>
      <c r="D87" s="692"/>
      <c r="E87" s="688" t="s">
        <v>1133</v>
      </c>
      <c r="F87" s="688">
        <v>1</v>
      </c>
      <c r="G87" s="710">
        <v>3100</v>
      </c>
      <c r="H87" s="134">
        <f t="shared" si="1"/>
        <v>3100</v>
      </c>
      <c r="I87" s="718"/>
      <c r="J87" s="11"/>
      <c r="K87" s="11"/>
      <c r="L87" s="137"/>
    </row>
    <row r="88" spans="1:12" s="2" customFormat="1" ht="15.75" customHeight="1">
      <c r="A88" s="11">
        <v>82</v>
      </c>
      <c r="B88" s="11" t="s">
        <v>1335</v>
      </c>
      <c r="C88" s="688" t="s">
        <v>912</v>
      </c>
      <c r="D88" s="692"/>
      <c r="E88" s="688" t="s">
        <v>1133</v>
      </c>
      <c r="F88" s="688">
        <v>2</v>
      </c>
      <c r="G88" s="710">
        <v>2400</v>
      </c>
      <c r="H88" s="134">
        <f t="shared" si="1"/>
        <v>4800</v>
      </c>
      <c r="I88" s="718"/>
      <c r="J88" s="11"/>
      <c r="K88" s="11"/>
      <c r="L88" s="137"/>
    </row>
    <row r="89" spans="1:12" s="2" customFormat="1" ht="15.75" customHeight="1">
      <c r="A89" s="11">
        <v>83</v>
      </c>
      <c r="B89" s="11" t="s">
        <v>1336</v>
      </c>
      <c r="C89" s="688" t="s">
        <v>913</v>
      </c>
      <c r="D89" s="692"/>
      <c r="E89" s="688" t="s">
        <v>1133</v>
      </c>
      <c r="F89" s="688">
        <v>4</v>
      </c>
      <c r="G89" s="710">
        <v>2800</v>
      </c>
      <c r="H89" s="134">
        <f t="shared" si="1"/>
        <v>11200</v>
      </c>
      <c r="I89" s="718"/>
      <c r="J89" s="11"/>
      <c r="K89" s="11"/>
      <c r="L89" s="137"/>
    </row>
    <row r="90" spans="1:12" s="2" customFormat="1" ht="15.75" customHeight="1">
      <c r="A90" s="11">
        <v>84</v>
      </c>
      <c r="B90" s="11" t="s">
        <v>1337</v>
      </c>
      <c r="C90" s="688" t="s">
        <v>914</v>
      </c>
      <c r="D90" s="692"/>
      <c r="E90" s="688" t="s">
        <v>1133</v>
      </c>
      <c r="F90" s="688">
        <v>1</v>
      </c>
      <c r="G90" s="710">
        <v>3100</v>
      </c>
      <c r="H90" s="134">
        <f t="shared" si="1"/>
        <v>3100</v>
      </c>
      <c r="I90" s="718"/>
      <c r="J90" s="11"/>
      <c r="K90" s="11"/>
      <c r="L90" s="137"/>
    </row>
    <row r="91" spans="1:12" s="2" customFormat="1" ht="15.75" customHeight="1">
      <c r="A91" s="11">
        <v>85</v>
      </c>
      <c r="B91" s="11" t="s">
        <v>1338</v>
      </c>
      <c r="C91" s="688" t="s">
        <v>915</v>
      </c>
      <c r="D91" s="692"/>
      <c r="E91" s="688" t="s">
        <v>1133</v>
      </c>
      <c r="F91" s="688">
        <v>1</v>
      </c>
      <c r="G91" s="710">
        <v>7700</v>
      </c>
      <c r="H91" s="134">
        <f t="shared" si="1"/>
        <v>7700</v>
      </c>
      <c r="I91" s="718"/>
      <c r="J91" s="11"/>
      <c r="K91" s="11"/>
      <c r="L91" s="137"/>
    </row>
    <row r="92" spans="1:12" s="2" customFormat="1" ht="15.75" customHeight="1">
      <c r="A92" s="11">
        <v>86</v>
      </c>
      <c r="B92" s="11" t="s">
        <v>1339</v>
      </c>
      <c r="C92" s="688" t="s">
        <v>916</v>
      </c>
      <c r="D92" s="692"/>
      <c r="E92" s="688" t="s">
        <v>1133</v>
      </c>
      <c r="F92" s="688">
        <v>1</v>
      </c>
      <c r="G92" s="710">
        <v>3700</v>
      </c>
      <c r="H92" s="134">
        <f t="shared" si="1"/>
        <v>3700</v>
      </c>
      <c r="I92" s="718"/>
      <c r="J92" s="11"/>
      <c r="K92" s="11"/>
      <c r="L92" s="137"/>
    </row>
    <row r="93" spans="1:12" s="2" customFormat="1" ht="15.75" customHeight="1">
      <c r="A93" s="11">
        <v>87</v>
      </c>
      <c r="B93" s="11" t="s">
        <v>1340</v>
      </c>
      <c r="C93" s="688" t="s">
        <v>917</v>
      </c>
      <c r="D93" s="692"/>
      <c r="E93" s="688" t="s">
        <v>1135</v>
      </c>
      <c r="F93" s="688">
        <v>1</v>
      </c>
      <c r="G93" s="710">
        <v>5100</v>
      </c>
      <c r="H93" s="134">
        <f t="shared" si="1"/>
        <v>5100</v>
      </c>
      <c r="I93" s="718"/>
      <c r="J93" s="11"/>
      <c r="K93" s="11"/>
      <c r="L93" s="137"/>
    </row>
    <row r="94" spans="1:12" s="2" customFormat="1" ht="15.75" customHeight="1">
      <c r="A94" s="11">
        <v>88</v>
      </c>
      <c r="B94" s="11" t="s">
        <v>1341</v>
      </c>
      <c r="C94" s="688" t="s">
        <v>918</v>
      </c>
      <c r="D94" s="692"/>
      <c r="E94" s="688" t="s">
        <v>1135</v>
      </c>
      <c r="F94" s="688">
        <v>1</v>
      </c>
      <c r="G94" s="710">
        <v>3400</v>
      </c>
      <c r="H94" s="134">
        <f t="shared" si="1"/>
        <v>3400</v>
      </c>
      <c r="I94" s="718"/>
      <c r="J94" s="11"/>
      <c r="K94" s="11"/>
      <c r="L94" s="137"/>
    </row>
    <row r="95" spans="1:12" s="2" customFormat="1" ht="15.75" customHeight="1">
      <c r="A95" s="11">
        <v>89</v>
      </c>
      <c r="B95" s="11" t="s">
        <v>1342</v>
      </c>
      <c r="C95" s="688" t="s">
        <v>919</v>
      </c>
      <c r="D95" s="692"/>
      <c r="E95" s="688" t="s">
        <v>1133</v>
      </c>
      <c r="F95" s="688">
        <v>1</v>
      </c>
      <c r="G95" s="710">
        <v>4600</v>
      </c>
      <c r="H95" s="134">
        <f t="shared" si="1"/>
        <v>4600</v>
      </c>
      <c r="I95" s="718"/>
      <c r="J95" s="11"/>
      <c r="K95" s="11"/>
      <c r="L95" s="137"/>
    </row>
    <row r="96" spans="1:12" s="2" customFormat="1" ht="15.75" customHeight="1">
      <c r="A96" s="11">
        <v>90</v>
      </c>
      <c r="B96" s="11" t="s">
        <v>1343</v>
      </c>
      <c r="C96" s="689" t="s">
        <v>920</v>
      </c>
      <c r="D96" s="715" t="s">
        <v>1128</v>
      </c>
      <c r="E96" s="689" t="s">
        <v>1133</v>
      </c>
      <c r="F96" s="688">
        <v>1</v>
      </c>
      <c r="G96" s="710">
        <v>2200</v>
      </c>
      <c r="H96" s="134">
        <f t="shared" si="1"/>
        <v>2200</v>
      </c>
      <c r="I96" s="718"/>
      <c r="J96" s="11"/>
      <c r="K96" s="11"/>
      <c r="L96" s="137"/>
    </row>
    <row r="97" spans="1:12" s="2" customFormat="1" ht="15.75" customHeight="1">
      <c r="A97" s="11">
        <v>91</v>
      </c>
      <c r="B97" s="11" t="s">
        <v>1344</v>
      </c>
      <c r="C97" s="689" t="s">
        <v>921</v>
      </c>
      <c r="D97" s="692" t="s">
        <v>1129</v>
      </c>
      <c r="E97" s="689" t="s">
        <v>1133</v>
      </c>
      <c r="F97" s="688">
        <v>2</v>
      </c>
      <c r="G97" s="710">
        <v>2000</v>
      </c>
      <c r="H97" s="134">
        <f t="shared" si="1"/>
        <v>4000</v>
      </c>
      <c r="I97" s="718"/>
      <c r="J97" s="11"/>
      <c r="K97" s="11"/>
      <c r="L97" s="137"/>
    </row>
    <row r="98" spans="1:12" s="2" customFormat="1" ht="15.75" customHeight="1">
      <c r="A98" s="11">
        <v>92</v>
      </c>
      <c r="B98" s="11" t="s">
        <v>1345</v>
      </c>
      <c r="C98" s="689" t="s">
        <v>922</v>
      </c>
      <c r="D98" s="692" t="s">
        <v>1130</v>
      </c>
      <c r="E98" s="689" t="s">
        <v>1133</v>
      </c>
      <c r="F98" s="689">
        <v>5</v>
      </c>
      <c r="G98" s="710">
        <v>2700</v>
      </c>
      <c r="H98" s="134">
        <f t="shared" si="1"/>
        <v>13500</v>
      </c>
      <c r="I98" s="718"/>
      <c r="J98" s="11"/>
      <c r="K98" s="11"/>
      <c r="L98" s="137"/>
    </row>
    <row r="99" spans="1:12" s="2" customFormat="1" ht="15.75" customHeight="1">
      <c r="A99" s="11">
        <v>93</v>
      </c>
      <c r="B99" s="11" t="s">
        <v>1346</v>
      </c>
      <c r="C99" s="689" t="s">
        <v>923</v>
      </c>
      <c r="D99" s="689" t="s">
        <v>1131</v>
      </c>
      <c r="E99" s="689" t="s">
        <v>1133</v>
      </c>
      <c r="F99" s="689">
        <v>2</v>
      </c>
      <c r="G99" s="710">
        <v>23600</v>
      </c>
      <c r="H99" s="134">
        <f t="shared" si="1"/>
        <v>47200</v>
      </c>
      <c r="I99" s="718"/>
      <c r="J99" s="11"/>
      <c r="K99" s="11"/>
      <c r="L99" s="137"/>
    </row>
    <row r="100" spans="1:12" s="2" customFormat="1" ht="15.75" customHeight="1">
      <c r="A100" s="11">
        <v>94</v>
      </c>
      <c r="B100" s="11" t="s">
        <v>1347</v>
      </c>
      <c r="C100" s="689" t="s">
        <v>924</v>
      </c>
      <c r="D100" s="689" t="s">
        <v>1131</v>
      </c>
      <c r="E100" s="689" t="s">
        <v>1133</v>
      </c>
      <c r="F100" s="689">
        <v>1</v>
      </c>
      <c r="G100" s="710">
        <v>18900</v>
      </c>
      <c r="H100" s="134">
        <f t="shared" si="1"/>
        <v>18900</v>
      </c>
      <c r="I100" s="718"/>
      <c r="J100" s="11"/>
      <c r="K100" s="11"/>
      <c r="L100" s="137"/>
    </row>
    <row r="101" spans="1:12" s="2" customFormat="1" ht="15.75" customHeight="1">
      <c r="A101" s="11">
        <v>95</v>
      </c>
      <c r="B101" s="11" t="s">
        <v>1348</v>
      </c>
      <c r="C101" s="689" t="s">
        <v>925</v>
      </c>
      <c r="D101" s="709"/>
      <c r="E101" s="689"/>
      <c r="F101" s="689">
        <v>1</v>
      </c>
      <c r="G101" s="710">
        <v>8700</v>
      </c>
      <c r="H101" s="134">
        <f t="shared" si="1"/>
        <v>8700</v>
      </c>
      <c r="I101" s="718"/>
      <c r="J101" s="11"/>
      <c r="K101" s="11"/>
      <c r="L101" s="137"/>
    </row>
    <row r="102" spans="1:12" s="2" customFormat="1" ht="15.75" customHeight="1">
      <c r="A102" s="11">
        <v>96</v>
      </c>
      <c r="B102" s="11" t="s">
        <v>1349</v>
      </c>
      <c r="C102" s="689" t="s">
        <v>926</v>
      </c>
      <c r="D102" s="709"/>
      <c r="E102" s="689"/>
      <c r="F102" s="689">
        <v>10</v>
      </c>
      <c r="G102" s="710">
        <v>6600</v>
      </c>
      <c r="H102" s="134">
        <f t="shared" si="1"/>
        <v>66000</v>
      </c>
      <c r="I102" s="718"/>
      <c r="J102" s="11"/>
      <c r="K102" s="11"/>
      <c r="L102" s="137"/>
    </row>
    <row r="103" spans="1:12" s="2" customFormat="1" ht="15.75" customHeight="1">
      <c r="A103" s="11">
        <v>97</v>
      </c>
      <c r="B103" s="11" t="s">
        <v>1350</v>
      </c>
      <c r="C103" s="689" t="s">
        <v>927</v>
      </c>
      <c r="D103" s="709"/>
      <c r="E103" s="689" t="s">
        <v>1133</v>
      </c>
      <c r="F103" s="689">
        <v>6</v>
      </c>
      <c r="G103" s="710">
        <v>13100</v>
      </c>
      <c r="H103" s="134">
        <f t="shared" si="1"/>
        <v>78600</v>
      </c>
      <c r="I103" s="718"/>
      <c r="J103" s="11"/>
      <c r="K103" s="11"/>
      <c r="L103" s="137"/>
    </row>
    <row r="104" spans="1:12" s="2" customFormat="1" ht="15.75" customHeight="1">
      <c r="A104" s="11">
        <v>98</v>
      </c>
      <c r="B104" s="11" t="s">
        <v>1351</v>
      </c>
      <c r="C104" s="689" t="s">
        <v>928</v>
      </c>
      <c r="D104" s="709"/>
      <c r="E104" s="689" t="s">
        <v>1133</v>
      </c>
      <c r="F104" s="689">
        <v>3</v>
      </c>
      <c r="G104" s="710">
        <v>23500</v>
      </c>
      <c r="H104" s="134">
        <f t="shared" si="1"/>
        <v>70500</v>
      </c>
      <c r="I104" s="718"/>
      <c r="J104" s="11"/>
      <c r="K104" s="11"/>
      <c r="L104" s="137"/>
    </row>
    <row r="105" spans="1:12" s="2" customFormat="1" ht="15.75" customHeight="1">
      <c r="A105" s="11">
        <v>99</v>
      </c>
      <c r="B105" s="11" t="s">
        <v>1352</v>
      </c>
      <c r="C105" s="689" t="s">
        <v>929</v>
      </c>
      <c r="D105" s="689" t="s">
        <v>1131</v>
      </c>
      <c r="E105" s="689" t="s">
        <v>1133</v>
      </c>
      <c r="F105" s="689">
        <v>8</v>
      </c>
      <c r="G105" s="710">
        <v>12500</v>
      </c>
      <c r="H105" s="134">
        <f t="shared" si="1"/>
        <v>100000</v>
      </c>
      <c r="I105" s="718"/>
      <c r="J105" s="11"/>
      <c r="K105" s="11"/>
      <c r="L105" s="137"/>
    </row>
    <row r="106" spans="1:12" s="2" customFormat="1" ht="15.75" customHeight="1">
      <c r="A106" s="11">
        <v>100</v>
      </c>
      <c r="B106" s="11" t="s">
        <v>1353</v>
      </c>
      <c r="C106" s="689" t="s">
        <v>929</v>
      </c>
      <c r="D106" s="689" t="s">
        <v>1132</v>
      </c>
      <c r="E106" s="689" t="s">
        <v>1133</v>
      </c>
      <c r="F106" s="689">
        <v>1</v>
      </c>
      <c r="G106" s="710">
        <v>6300</v>
      </c>
      <c r="H106" s="134">
        <f t="shared" si="1"/>
        <v>6300</v>
      </c>
      <c r="I106" s="718"/>
      <c r="J106" s="11"/>
      <c r="K106" s="11"/>
      <c r="L106" s="137"/>
    </row>
    <row r="107" spans="1:12" s="2" customFormat="1" ht="15.75" customHeight="1">
      <c r="A107" s="11">
        <v>101</v>
      </c>
      <c r="B107" s="11" t="s">
        <v>1354</v>
      </c>
      <c r="C107" s="689" t="s">
        <v>930</v>
      </c>
      <c r="D107" s="689" t="s">
        <v>1131</v>
      </c>
      <c r="E107" s="689" t="s">
        <v>1133</v>
      </c>
      <c r="F107" s="689">
        <v>17</v>
      </c>
      <c r="G107" s="710">
        <v>3100</v>
      </c>
      <c r="H107" s="134">
        <f t="shared" si="1"/>
        <v>52700</v>
      </c>
      <c r="I107" s="718"/>
      <c r="J107" s="11"/>
      <c r="K107" s="11"/>
      <c r="L107" s="137"/>
    </row>
    <row r="108" spans="1:12" s="2" customFormat="1" ht="15.75" customHeight="1">
      <c r="A108" s="11">
        <v>102</v>
      </c>
      <c r="B108" s="11" t="s">
        <v>1355</v>
      </c>
      <c r="C108" s="689" t="s">
        <v>931</v>
      </c>
      <c r="D108" s="689" t="s">
        <v>1131</v>
      </c>
      <c r="E108" s="689" t="s">
        <v>1133</v>
      </c>
      <c r="F108" s="689">
        <v>8</v>
      </c>
      <c r="G108" s="710">
        <v>27600</v>
      </c>
      <c r="H108" s="134">
        <f t="shared" si="1"/>
        <v>220800</v>
      </c>
      <c r="I108" s="718"/>
      <c r="J108" s="11"/>
      <c r="K108" s="11"/>
      <c r="L108" s="137"/>
    </row>
    <row r="109" spans="1:12" s="2" customFormat="1" ht="15.75" customHeight="1">
      <c r="A109" s="11">
        <v>103</v>
      </c>
      <c r="B109" s="11" t="s">
        <v>1356</v>
      </c>
      <c r="C109" s="689" t="s">
        <v>932</v>
      </c>
      <c r="D109" s="689" t="s">
        <v>1131</v>
      </c>
      <c r="E109" s="689" t="s">
        <v>1133</v>
      </c>
      <c r="F109" s="689">
        <v>8</v>
      </c>
      <c r="G109" s="710">
        <v>9600</v>
      </c>
      <c r="H109" s="134">
        <f t="shared" si="1"/>
        <v>76800</v>
      </c>
      <c r="I109" s="718"/>
      <c r="J109" s="11"/>
      <c r="K109" s="11"/>
      <c r="L109" s="137"/>
    </row>
    <row r="110" spans="1:12" s="2" customFormat="1" ht="15.75" customHeight="1">
      <c r="A110" s="11">
        <v>104</v>
      </c>
      <c r="B110" s="11" t="s">
        <v>1357</v>
      </c>
      <c r="C110" s="689" t="s">
        <v>1144</v>
      </c>
      <c r="D110" s="689" t="s">
        <v>1131</v>
      </c>
      <c r="E110" s="689" t="s">
        <v>1133</v>
      </c>
      <c r="F110" s="689">
        <v>9</v>
      </c>
      <c r="G110" s="710">
        <v>11000</v>
      </c>
      <c r="H110" s="134">
        <f>F110*G110</f>
        <v>99000</v>
      </c>
      <c r="I110" s="718"/>
      <c r="J110" s="11"/>
      <c r="K110" s="11"/>
      <c r="L110" s="137"/>
    </row>
    <row r="111" spans="1:12" s="2" customFormat="1" ht="15.75" customHeight="1">
      <c r="A111" s="11">
        <v>105</v>
      </c>
      <c r="B111" s="11" t="s">
        <v>1358</v>
      </c>
      <c r="C111" s="689" t="s">
        <v>1145</v>
      </c>
      <c r="D111" s="689" t="s">
        <v>1131</v>
      </c>
      <c r="E111" s="689" t="s">
        <v>1133</v>
      </c>
      <c r="F111" s="689">
        <v>16</v>
      </c>
      <c r="G111" s="710">
        <v>22000</v>
      </c>
      <c r="H111" s="134">
        <f>F111*G111</f>
        <v>352000</v>
      </c>
      <c r="I111" s="718"/>
      <c r="J111" s="11"/>
      <c r="K111" s="11"/>
      <c r="L111" s="137"/>
    </row>
    <row r="112" spans="1:12" s="2" customFormat="1" ht="15.75" customHeight="1">
      <c r="A112" s="11">
        <v>106</v>
      </c>
      <c r="B112" s="11" t="s">
        <v>1359</v>
      </c>
      <c r="C112" s="689" t="s">
        <v>1146</v>
      </c>
      <c r="D112" s="689" t="s">
        <v>1131</v>
      </c>
      <c r="E112" s="689" t="s">
        <v>1133</v>
      </c>
      <c r="F112" s="689">
        <v>5</v>
      </c>
      <c r="G112" s="676">
        <v>5500</v>
      </c>
      <c r="H112" s="134">
        <f>F112*G112</f>
        <v>27500</v>
      </c>
      <c r="I112" s="718"/>
      <c r="J112" s="11"/>
      <c r="K112" s="11"/>
      <c r="L112" s="137"/>
    </row>
    <row r="113" spans="1:12" s="2" customFormat="1" ht="15.75" customHeight="1">
      <c r="A113" s="11">
        <v>107</v>
      </c>
      <c r="B113" s="11" t="s">
        <v>1360</v>
      </c>
      <c r="C113" s="689" t="s">
        <v>1147</v>
      </c>
      <c r="D113" s="689" t="s">
        <v>1131</v>
      </c>
      <c r="E113" s="689" t="s">
        <v>1133</v>
      </c>
      <c r="F113" s="689">
        <v>7</v>
      </c>
      <c r="G113" s="676">
        <v>11500</v>
      </c>
      <c r="H113" s="134">
        <f>F113*G113</f>
        <v>80500</v>
      </c>
      <c r="I113" s="718"/>
      <c r="J113" s="11"/>
      <c r="K113" s="11"/>
      <c r="L113" s="137"/>
    </row>
    <row r="114" spans="1:12" s="2" customFormat="1" ht="15.75" customHeight="1">
      <c r="A114" s="11">
        <v>108</v>
      </c>
      <c r="B114" s="11" t="s">
        <v>1361</v>
      </c>
      <c r="C114" s="689" t="s">
        <v>933</v>
      </c>
      <c r="D114" s="689" t="s">
        <v>1131</v>
      </c>
      <c r="E114" s="689" t="s">
        <v>1133</v>
      </c>
      <c r="F114" s="689">
        <v>2</v>
      </c>
      <c r="G114" s="710">
        <v>27300</v>
      </c>
      <c r="H114" s="134">
        <f t="shared" si="1"/>
        <v>54600</v>
      </c>
      <c r="I114" s="718"/>
      <c r="J114" s="11"/>
      <c r="K114" s="11"/>
      <c r="L114" s="137"/>
    </row>
    <row r="115" spans="1:12" s="2" customFormat="1" ht="15.75" customHeight="1">
      <c r="A115" s="11">
        <v>109</v>
      </c>
      <c r="B115" s="11" t="s">
        <v>1362</v>
      </c>
      <c r="C115" s="689" t="s">
        <v>934</v>
      </c>
      <c r="D115" s="689" t="s">
        <v>1131</v>
      </c>
      <c r="E115" s="689" t="s">
        <v>1133</v>
      </c>
      <c r="F115" s="689">
        <v>3</v>
      </c>
      <c r="G115" s="710">
        <v>15100</v>
      </c>
      <c r="H115" s="134">
        <f t="shared" si="1"/>
        <v>45300</v>
      </c>
      <c r="I115" s="718"/>
      <c r="J115" s="11"/>
      <c r="K115" s="11"/>
      <c r="L115" s="137"/>
    </row>
    <row r="116" spans="1:12" s="2" customFormat="1" ht="15.75" customHeight="1">
      <c r="A116" s="11">
        <v>110</v>
      </c>
      <c r="B116" s="11" t="s">
        <v>1363</v>
      </c>
      <c r="C116" s="689" t="s">
        <v>935</v>
      </c>
      <c r="D116" s="689" t="s">
        <v>1131</v>
      </c>
      <c r="E116" s="689" t="s">
        <v>1133</v>
      </c>
      <c r="F116" s="689">
        <v>4</v>
      </c>
      <c r="G116" s="710">
        <v>13600</v>
      </c>
      <c r="H116" s="134">
        <f t="shared" si="1"/>
        <v>54400</v>
      </c>
      <c r="I116" s="718"/>
      <c r="J116" s="11"/>
      <c r="K116" s="11"/>
      <c r="L116" s="137"/>
    </row>
    <row r="117" spans="1:12" s="2" customFormat="1" ht="15.75" customHeight="1">
      <c r="A117" s="11">
        <v>111</v>
      </c>
      <c r="B117" s="11" t="s">
        <v>1364</v>
      </c>
      <c r="C117" s="689" t="s">
        <v>936</v>
      </c>
      <c r="D117" s="689" t="s">
        <v>1131</v>
      </c>
      <c r="E117" s="689" t="s">
        <v>1133</v>
      </c>
      <c r="F117" s="689">
        <v>1</v>
      </c>
      <c r="G117" s="710">
        <v>9300</v>
      </c>
      <c r="H117" s="134">
        <f t="shared" si="1"/>
        <v>9300</v>
      </c>
      <c r="I117" s="718"/>
      <c r="J117" s="11"/>
      <c r="K117" s="11"/>
      <c r="L117" s="137"/>
    </row>
    <row r="118" spans="1:12" s="2" customFormat="1" ht="15.75" customHeight="1">
      <c r="A118" s="11">
        <v>112</v>
      </c>
      <c r="B118" s="11" t="s">
        <v>1365</v>
      </c>
      <c r="C118" s="689" t="s">
        <v>937</v>
      </c>
      <c r="D118" s="689" t="s">
        <v>1131</v>
      </c>
      <c r="E118" s="689" t="s">
        <v>1133</v>
      </c>
      <c r="F118" s="689">
        <v>19</v>
      </c>
      <c r="G118" s="710">
        <v>4600</v>
      </c>
      <c r="H118" s="134">
        <f t="shared" si="1"/>
        <v>87400</v>
      </c>
      <c r="I118" s="718"/>
      <c r="J118" s="11"/>
      <c r="K118" s="11"/>
      <c r="L118" s="137"/>
    </row>
    <row r="119" spans="1:12" s="2" customFormat="1" ht="15.75" customHeight="1">
      <c r="A119" s="11">
        <v>113</v>
      </c>
      <c r="B119" s="11" t="s">
        <v>1366</v>
      </c>
      <c r="C119" s="689" t="s">
        <v>919</v>
      </c>
      <c r="D119" s="689" t="s">
        <v>1131</v>
      </c>
      <c r="E119" s="689" t="s">
        <v>1133</v>
      </c>
      <c r="F119" s="689">
        <v>2</v>
      </c>
      <c r="G119" s="710">
        <v>21100</v>
      </c>
      <c r="H119" s="134">
        <f t="shared" si="1"/>
        <v>42200</v>
      </c>
      <c r="I119" s="718"/>
      <c r="J119" s="11"/>
      <c r="K119" s="11"/>
      <c r="L119" s="137"/>
    </row>
    <row r="120" spans="1:12" s="2" customFormat="1" ht="15.75" customHeight="1">
      <c r="A120" s="11">
        <v>114</v>
      </c>
      <c r="B120" s="11" t="s">
        <v>1367</v>
      </c>
      <c r="C120" s="689" t="s">
        <v>938</v>
      </c>
      <c r="D120" s="689" t="s">
        <v>1131</v>
      </c>
      <c r="E120" s="689" t="s">
        <v>1133</v>
      </c>
      <c r="F120" s="689">
        <v>1</v>
      </c>
      <c r="G120" s="710">
        <v>7700</v>
      </c>
      <c r="H120" s="134">
        <f t="shared" si="1"/>
        <v>7700</v>
      </c>
      <c r="I120" s="718"/>
      <c r="J120" s="11"/>
      <c r="K120" s="11"/>
      <c r="L120" s="137"/>
    </row>
    <row r="121" spans="1:12" s="2" customFormat="1" ht="15.75" customHeight="1">
      <c r="A121" s="11">
        <v>115</v>
      </c>
      <c r="B121" s="11" t="s">
        <v>1368</v>
      </c>
      <c r="C121" s="689" t="s">
        <v>939</v>
      </c>
      <c r="D121" s="689"/>
      <c r="E121" s="689" t="s">
        <v>1133</v>
      </c>
      <c r="F121" s="689">
        <v>1</v>
      </c>
      <c r="G121" s="710">
        <v>12000</v>
      </c>
      <c r="H121" s="134">
        <f aca="true" t="shared" si="2" ref="H121:H176">F121*G121</f>
        <v>12000</v>
      </c>
      <c r="I121" s="718"/>
      <c r="J121" s="11"/>
      <c r="K121" s="11"/>
      <c r="L121" s="137"/>
    </row>
    <row r="122" spans="1:12" s="2" customFormat="1" ht="15.75" customHeight="1">
      <c r="A122" s="11">
        <v>116</v>
      </c>
      <c r="B122" s="11" t="s">
        <v>1369</v>
      </c>
      <c r="C122" s="689" t="s">
        <v>940</v>
      </c>
      <c r="D122" s="692"/>
      <c r="E122" s="689" t="s">
        <v>1133</v>
      </c>
      <c r="F122" s="689">
        <v>2</v>
      </c>
      <c r="G122" s="710">
        <v>19800</v>
      </c>
      <c r="H122" s="134">
        <f t="shared" si="2"/>
        <v>39600</v>
      </c>
      <c r="I122" s="718"/>
      <c r="J122" s="11"/>
      <c r="K122" s="11"/>
      <c r="L122" s="137"/>
    </row>
    <row r="123" spans="1:12" s="2" customFormat="1" ht="15.75" customHeight="1">
      <c r="A123" s="11">
        <v>117</v>
      </c>
      <c r="B123" s="11" t="s">
        <v>1370</v>
      </c>
      <c r="C123" s="689" t="s">
        <v>941</v>
      </c>
      <c r="D123" s="692"/>
      <c r="E123" s="689" t="s">
        <v>1133</v>
      </c>
      <c r="F123" s="689">
        <v>1</v>
      </c>
      <c r="G123" s="710">
        <v>18000</v>
      </c>
      <c r="H123" s="134">
        <f t="shared" si="2"/>
        <v>18000</v>
      </c>
      <c r="I123" s="718"/>
      <c r="J123" s="11"/>
      <c r="K123" s="11"/>
      <c r="L123" s="137"/>
    </row>
    <row r="124" spans="1:12" s="2" customFormat="1" ht="15.75" customHeight="1">
      <c r="A124" s="11">
        <v>118</v>
      </c>
      <c r="B124" s="11" t="s">
        <v>1371</v>
      </c>
      <c r="C124" s="689" t="s">
        <v>942</v>
      </c>
      <c r="D124" s="692"/>
      <c r="E124" s="689" t="s">
        <v>1133</v>
      </c>
      <c r="F124" s="689">
        <v>2</v>
      </c>
      <c r="G124" s="710">
        <v>3400</v>
      </c>
      <c r="H124" s="134">
        <f t="shared" si="2"/>
        <v>6800</v>
      </c>
      <c r="I124" s="718"/>
      <c r="J124" s="11"/>
      <c r="K124" s="11"/>
      <c r="L124" s="137"/>
    </row>
    <row r="125" spans="1:12" s="2" customFormat="1" ht="15.75" customHeight="1">
      <c r="A125" s="11">
        <v>119</v>
      </c>
      <c r="B125" s="11" t="s">
        <v>1372</v>
      </c>
      <c r="C125" s="689" t="s">
        <v>943</v>
      </c>
      <c r="D125" s="692"/>
      <c r="E125" s="689" t="s">
        <v>1133</v>
      </c>
      <c r="F125" s="689">
        <v>1</v>
      </c>
      <c r="G125" s="710">
        <v>6700</v>
      </c>
      <c r="H125" s="134">
        <f t="shared" si="2"/>
        <v>6700</v>
      </c>
      <c r="I125" s="718"/>
      <c r="J125" s="11"/>
      <c r="K125" s="11"/>
      <c r="L125" s="137"/>
    </row>
    <row r="126" spans="1:12" s="2" customFormat="1" ht="15.75" customHeight="1">
      <c r="A126" s="11">
        <v>120</v>
      </c>
      <c r="B126" s="11" t="s">
        <v>1373</v>
      </c>
      <c r="C126" s="689" t="s">
        <v>944</v>
      </c>
      <c r="D126" s="692"/>
      <c r="E126" s="689" t="s">
        <v>1133</v>
      </c>
      <c r="F126" s="689">
        <v>2</v>
      </c>
      <c r="G126" s="710">
        <v>1500</v>
      </c>
      <c r="H126" s="134">
        <f t="shared" si="2"/>
        <v>3000</v>
      </c>
      <c r="I126" s="718"/>
      <c r="J126" s="11"/>
      <c r="K126" s="11"/>
      <c r="L126" s="137"/>
    </row>
    <row r="127" spans="1:12" s="2" customFormat="1" ht="15.75" customHeight="1">
      <c r="A127" s="11">
        <v>121</v>
      </c>
      <c r="B127" s="11" t="s">
        <v>1374</v>
      </c>
      <c r="C127" s="689" t="s">
        <v>945</v>
      </c>
      <c r="D127" s="692"/>
      <c r="E127" s="689" t="s">
        <v>1133</v>
      </c>
      <c r="F127" s="689">
        <v>4</v>
      </c>
      <c r="G127" s="710">
        <v>12300</v>
      </c>
      <c r="H127" s="134">
        <f t="shared" si="2"/>
        <v>49200</v>
      </c>
      <c r="I127" s="718"/>
      <c r="J127" s="11"/>
      <c r="K127" s="11"/>
      <c r="L127" s="137"/>
    </row>
    <row r="128" spans="1:12" s="2" customFormat="1" ht="15.75" customHeight="1">
      <c r="A128" s="11">
        <v>122</v>
      </c>
      <c r="B128" s="11" t="s">
        <v>1375</v>
      </c>
      <c r="C128" s="689" t="s">
        <v>946</v>
      </c>
      <c r="D128" s="692"/>
      <c r="E128" s="689" t="s">
        <v>1133</v>
      </c>
      <c r="F128" s="689">
        <v>1</v>
      </c>
      <c r="G128" s="710">
        <v>19000</v>
      </c>
      <c r="H128" s="134">
        <f t="shared" si="2"/>
        <v>19000</v>
      </c>
      <c r="I128" s="718"/>
      <c r="J128" s="11"/>
      <c r="K128" s="11"/>
      <c r="L128" s="137"/>
    </row>
    <row r="129" spans="1:12" s="2" customFormat="1" ht="15.75" customHeight="1">
      <c r="A129" s="11">
        <v>123</v>
      </c>
      <c r="B129" s="11" t="s">
        <v>1376</v>
      </c>
      <c r="C129" s="689" t="s">
        <v>947</v>
      </c>
      <c r="D129" s="692"/>
      <c r="E129" s="689" t="s">
        <v>1133</v>
      </c>
      <c r="F129" s="689">
        <v>1</v>
      </c>
      <c r="G129" s="812">
        <v>57300</v>
      </c>
      <c r="H129" s="808">
        <f t="shared" si="2"/>
        <v>57300</v>
      </c>
      <c r="I129" s="718"/>
      <c r="J129" s="11"/>
      <c r="K129" s="11"/>
      <c r="L129" s="137"/>
    </row>
    <row r="130" spans="1:12" s="2" customFormat="1" ht="15.75" customHeight="1">
      <c r="A130" s="11">
        <v>124</v>
      </c>
      <c r="B130" s="11" t="s">
        <v>1377</v>
      </c>
      <c r="C130" s="689" t="s">
        <v>948</v>
      </c>
      <c r="D130" s="692"/>
      <c r="E130" s="689" t="s">
        <v>1133</v>
      </c>
      <c r="F130" s="689">
        <v>2</v>
      </c>
      <c r="G130" s="812"/>
      <c r="H130" s="809"/>
      <c r="I130" s="718"/>
      <c r="J130" s="11"/>
      <c r="K130" s="11"/>
      <c r="L130" s="137"/>
    </row>
    <row r="131" spans="1:12" s="2" customFormat="1" ht="15.75" customHeight="1">
      <c r="A131" s="11">
        <v>125</v>
      </c>
      <c r="B131" s="11" t="s">
        <v>1378</v>
      </c>
      <c r="C131" s="689" t="s">
        <v>949</v>
      </c>
      <c r="D131" s="692"/>
      <c r="E131" s="689" t="s">
        <v>1133</v>
      </c>
      <c r="F131" s="689">
        <v>1</v>
      </c>
      <c r="G131" s="710">
        <v>8700</v>
      </c>
      <c r="H131" s="134">
        <f t="shared" si="2"/>
        <v>8700</v>
      </c>
      <c r="I131" s="718"/>
      <c r="J131" s="11"/>
      <c r="K131" s="11"/>
      <c r="L131" s="137"/>
    </row>
    <row r="132" spans="1:12" s="2" customFormat="1" ht="15.75" customHeight="1">
      <c r="A132" s="11">
        <v>126</v>
      </c>
      <c r="B132" s="11" t="s">
        <v>1379</v>
      </c>
      <c r="C132" s="689" t="s">
        <v>950</v>
      </c>
      <c r="D132" s="692"/>
      <c r="E132" s="689" t="s">
        <v>1133</v>
      </c>
      <c r="F132" s="689">
        <v>1</v>
      </c>
      <c r="G132" s="710">
        <v>20200</v>
      </c>
      <c r="H132" s="134">
        <f t="shared" si="2"/>
        <v>20200</v>
      </c>
      <c r="I132" s="718"/>
      <c r="J132" s="11"/>
      <c r="K132" s="11"/>
      <c r="L132" s="137"/>
    </row>
    <row r="133" spans="1:12" s="2" customFormat="1" ht="15.75" customHeight="1">
      <c r="A133" s="11">
        <v>127</v>
      </c>
      <c r="B133" s="11" t="s">
        <v>1380</v>
      </c>
      <c r="C133" s="689" t="s">
        <v>951</v>
      </c>
      <c r="D133" s="692"/>
      <c r="E133" s="689" t="s">
        <v>1133</v>
      </c>
      <c r="F133" s="689">
        <v>1</v>
      </c>
      <c r="G133" s="710">
        <v>20200</v>
      </c>
      <c r="H133" s="134">
        <f t="shared" si="2"/>
        <v>20200</v>
      </c>
      <c r="I133" s="718"/>
      <c r="J133" s="11"/>
      <c r="K133" s="11"/>
      <c r="L133" s="137"/>
    </row>
    <row r="134" spans="1:12" s="2" customFormat="1" ht="15.75" customHeight="1">
      <c r="A134" s="11">
        <v>128</v>
      </c>
      <c r="B134" s="11" t="s">
        <v>1381</v>
      </c>
      <c r="C134" s="689" t="s">
        <v>952</v>
      </c>
      <c r="D134" s="692"/>
      <c r="E134" s="689" t="s">
        <v>1133</v>
      </c>
      <c r="F134" s="689">
        <v>1</v>
      </c>
      <c r="G134" s="710">
        <v>600</v>
      </c>
      <c r="H134" s="134">
        <f t="shared" si="2"/>
        <v>600</v>
      </c>
      <c r="I134" s="718"/>
      <c r="J134" s="11"/>
      <c r="K134" s="11"/>
      <c r="L134" s="137"/>
    </row>
    <row r="135" spans="1:12" s="2" customFormat="1" ht="15.75" customHeight="1">
      <c r="A135" s="11">
        <v>129</v>
      </c>
      <c r="B135" s="11" t="s">
        <v>1382</v>
      </c>
      <c r="C135" s="689" t="s">
        <v>953</v>
      </c>
      <c r="D135" s="692"/>
      <c r="E135" s="689" t="s">
        <v>1133</v>
      </c>
      <c r="F135" s="689">
        <v>1</v>
      </c>
      <c r="G135" s="710">
        <v>600</v>
      </c>
      <c r="H135" s="134">
        <f t="shared" si="2"/>
        <v>600</v>
      </c>
      <c r="I135" s="718"/>
      <c r="J135" s="11"/>
      <c r="K135" s="11"/>
      <c r="L135" s="137"/>
    </row>
    <row r="136" spans="1:12" s="2" customFormat="1" ht="15.75" customHeight="1">
      <c r="A136" s="11">
        <v>130</v>
      </c>
      <c r="B136" s="11" t="s">
        <v>1383</v>
      </c>
      <c r="C136" s="689" t="s">
        <v>954</v>
      </c>
      <c r="D136" s="692"/>
      <c r="E136" s="689" t="s">
        <v>1133</v>
      </c>
      <c r="F136" s="689">
        <v>13</v>
      </c>
      <c r="G136" s="710">
        <v>1200</v>
      </c>
      <c r="H136" s="134">
        <f t="shared" si="2"/>
        <v>15600</v>
      </c>
      <c r="I136" s="718"/>
      <c r="J136" s="11"/>
      <c r="K136" s="714" t="s">
        <v>1136</v>
      </c>
      <c r="L136" s="724"/>
    </row>
    <row r="137" spans="1:12" s="2" customFormat="1" ht="15.75" customHeight="1">
      <c r="A137" s="11">
        <v>131</v>
      </c>
      <c r="B137" s="11" t="s">
        <v>1384</v>
      </c>
      <c r="C137" s="689" t="s">
        <v>835</v>
      </c>
      <c r="D137" s="692"/>
      <c r="E137" s="689" t="s">
        <v>1133</v>
      </c>
      <c r="F137" s="689">
        <v>16</v>
      </c>
      <c r="G137" s="710">
        <v>800</v>
      </c>
      <c r="H137" s="134">
        <f t="shared" si="2"/>
        <v>12800</v>
      </c>
      <c r="I137" s="718"/>
      <c r="J137" s="11"/>
      <c r="K137" s="11"/>
      <c r="L137" s="137"/>
    </row>
    <row r="138" spans="1:12" s="2" customFormat="1" ht="15.75" customHeight="1">
      <c r="A138" s="11">
        <v>132</v>
      </c>
      <c r="B138" s="11" t="s">
        <v>1385</v>
      </c>
      <c r="C138" s="689" t="s">
        <v>836</v>
      </c>
      <c r="D138" s="692"/>
      <c r="E138" s="689" t="s">
        <v>1133</v>
      </c>
      <c r="F138" s="689">
        <v>12</v>
      </c>
      <c r="G138" s="710">
        <v>3200</v>
      </c>
      <c r="H138" s="134">
        <f t="shared" si="2"/>
        <v>38400</v>
      </c>
      <c r="I138" s="718"/>
      <c r="J138" s="11"/>
      <c r="K138" s="692" t="s">
        <v>1138</v>
      </c>
      <c r="L138" s="724"/>
    </row>
    <row r="139" spans="1:12" s="2" customFormat="1" ht="15.75" customHeight="1">
      <c r="A139" s="11">
        <v>133</v>
      </c>
      <c r="B139" s="11" t="s">
        <v>1386</v>
      </c>
      <c r="C139" s="689" t="s">
        <v>955</v>
      </c>
      <c r="D139" s="692"/>
      <c r="E139" s="689" t="s">
        <v>1133</v>
      </c>
      <c r="F139" s="689">
        <v>5</v>
      </c>
      <c r="G139" s="710">
        <v>2500</v>
      </c>
      <c r="H139" s="134">
        <f t="shared" si="2"/>
        <v>12500</v>
      </c>
      <c r="I139" s="718"/>
      <c r="J139" s="11"/>
      <c r="K139" s="11"/>
      <c r="L139" s="137"/>
    </row>
    <row r="140" spans="1:12" s="2" customFormat="1" ht="15.75" customHeight="1">
      <c r="A140" s="11">
        <v>134</v>
      </c>
      <c r="B140" s="11" t="s">
        <v>1387</v>
      </c>
      <c r="C140" s="689" t="s">
        <v>838</v>
      </c>
      <c r="D140" s="692"/>
      <c r="E140" s="689" t="s">
        <v>1133</v>
      </c>
      <c r="F140" s="689">
        <v>2</v>
      </c>
      <c r="G140" s="710">
        <v>3400</v>
      </c>
      <c r="H140" s="134">
        <f t="shared" si="2"/>
        <v>6800</v>
      </c>
      <c r="I140" s="718"/>
      <c r="J140" s="11"/>
      <c r="K140" s="714" t="s">
        <v>1136</v>
      </c>
      <c r="L140" s="724"/>
    </row>
    <row r="141" spans="1:12" s="2" customFormat="1" ht="15.75" customHeight="1">
      <c r="A141" s="11">
        <v>135</v>
      </c>
      <c r="B141" s="11" t="s">
        <v>1388</v>
      </c>
      <c r="C141" s="689" t="s">
        <v>839</v>
      </c>
      <c r="D141" s="692"/>
      <c r="E141" s="689" t="s">
        <v>1133</v>
      </c>
      <c r="F141" s="689">
        <v>7</v>
      </c>
      <c r="G141" s="710">
        <v>1200</v>
      </c>
      <c r="H141" s="134">
        <f t="shared" si="2"/>
        <v>8400</v>
      </c>
      <c r="I141" s="718"/>
      <c r="J141" s="11"/>
      <c r="K141" s="714" t="s">
        <v>1136</v>
      </c>
      <c r="L141" s="724"/>
    </row>
    <row r="142" spans="1:12" s="2" customFormat="1" ht="15.75" customHeight="1">
      <c r="A142" s="11">
        <v>136</v>
      </c>
      <c r="B142" s="11" t="s">
        <v>1389</v>
      </c>
      <c r="C142" s="689" t="s">
        <v>840</v>
      </c>
      <c r="D142" s="692"/>
      <c r="E142" s="689" t="s">
        <v>1133</v>
      </c>
      <c r="F142" s="689">
        <v>4</v>
      </c>
      <c r="G142" s="710">
        <v>1080</v>
      </c>
      <c r="H142" s="134">
        <f t="shared" si="2"/>
        <v>4320</v>
      </c>
      <c r="I142" s="718"/>
      <c r="J142" s="11"/>
      <c r="K142" s="714" t="s">
        <v>1136</v>
      </c>
      <c r="L142" s="724"/>
    </row>
    <row r="143" spans="1:12" s="2" customFormat="1" ht="15.75" customHeight="1">
      <c r="A143" s="11">
        <v>137</v>
      </c>
      <c r="B143" s="11" t="s">
        <v>1390</v>
      </c>
      <c r="C143" s="689" t="s">
        <v>956</v>
      </c>
      <c r="D143" s="692"/>
      <c r="E143" s="689" t="s">
        <v>1133</v>
      </c>
      <c r="F143" s="689">
        <v>4</v>
      </c>
      <c r="G143" s="710">
        <v>1500</v>
      </c>
      <c r="H143" s="134">
        <f t="shared" si="2"/>
        <v>6000</v>
      </c>
      <c r="I143" s="718"/>
      <c r="J143" s="11"/>
      <c r="K143" s="11"/>
      <c r="L143" s="137"/>
    </row>
    <row r="144" spans="1:12" s="2" customFormat="1" ht="15.75" customHeight="1">
      <c r="A144" s="11">
        <v>138</v>
      </c>
      <c r="B144" s="11" t="s">
        <v>1391</v>
      </c>
      <c r="C144" s="689" t="s">
        <v>841</v>
      </c>
      <c r="D144" s="692"/>
      <c r="E144" s="689" t="s">
        <v>1133</v>
      </c>
      <c r="F144" s="689">
        <v>11</v>
      </c>
      <c r="G144" s="710">
        <v>3600</v>
      </c>
      <c r="H144" s="134">
        <f t="shared" si="2"/>
        <v>39600</v>
      </c>
      <c r="I144" s="718"/>
      <c r="J144" s="11"/>
      <c r="K144" s="11"/>
      <c r="L144" s="137"/>
    </row>
    <row r="145" spans="1:12" s="2" customFormat="1" ht="15.75" customHeight="1">
      <c r="A145" s="11">
        <v>139</v>
      </c>
      <c r="B145" s="11" t="s">
        <v>1392</v>
      </c>
      <c r="C145" s="689" t="s">
        <v>957</v>
      </c>
      <c r="D145" s="692"/>
      <c r="E145" s="689" t="s">
        <v>1133</v>
      </c>
      <c r="F145" s="689">
        <v>10</v>
      </c>
      <c r="G145" s="710">
        <v>2900</v>
      </c>
      <c r="H145" s="134">
        <f t="shared" si="2"/>
        <v>29000</v>
      </c>
      <c r="I145" s="718"/>
      <c r="J145" s="11"/>
      <c r="K145" s="11"/>
      <c r="L145" s="137"/>
    </row>
    <row r="146" spans="1:12" s="2" customFormat="1" ht="15.75" customHeight="1">
      <c r="A146" s="11">
        <v>140</v>
      </c>
      <c r="B146" s="11" t="s">
        <v>1393</v>
      </c>
      <c r="C146" s="689" t="s">
        <v>958</v>
      </c>
      <c r="D146" s="692"/>
      <c r="E146" s="689" t="s">
        <v>1133</v>
      </c>
      <c r="F146" s="689">
        <v>10</v>
      </c>
      <c r="G146" s="710">
        <v>4500</v>
      </c>
      <c r="H146" s="134">
        <f t="shared" si="2"/>
        <v>45000</v>
      </c>
      <c r="I146" s="718"/>
      <c r="J146" s="11"/>
      <c r="K146" s="11"/>
      <c r="L146" s="137"/>
    </row>
    <row r="147" spans="1:12" s="2" customFormat="1" ht="15.75" customHeight="1">
      <c r="A147" s="11">
        <v>141</v>
      </c>
      <c r="B147" s="11" t="s">
        <v>1394</v>
      </c>
      <c r="C147" s="689" t="s">
        <v>844</v>
      </c>
      <c r="D147" s="692"/>
      <c r="E147" s="689" t="s">
        <v>1133</v>
      </c>
      <c r="F147" s="689">
        <v>6</v>
      </c>
      <c r="G147" s="710">
        <v>4500</v>
      </c>
      <c r="H147" s="134">
        <f t="shared" si="2"/>
        <v>27000</v>
      </c>
      <c r="I147" s="718"/>
      <c r="J147" s="11"/>
      <c r="K147" s="11"/>
      <c r="L147" s="137"/>
    </row>
    <row r="148" spans="1:12" s="2" customFormat="1" ht="15.75" customHeight="1">
      <c r="A148" s="11">
        <v>142</v>
      </c>
      <c r="B148" s="11" t="s">
        <v>1395</v>
      </c>
      <c r="C148" s="689" t="s">
        <v>959</v>
      </c>
      <c r="D148" s="692"/>
      <c r="E148" s="689" t="s">
        <v>1133</v>
      </c>
      <c r="F148" s="689">
        <v>14</v>
      </c>
      <c r="G148" s="710">
        <v>4500</v>
      </c>
      <c r="H148" s="134">
        <f t="shared" si="2"/>
        <v>63000</v>
      </c>
      <c r="I148" s="718"/>
      <c r="J148" s="11"/>
      <c r="K148" s="11"/>
      <c r="L148" s="137"/>
    </row>
    <row r="149" spans="1:12" s="2" customFormat="1" ht="15.75" customHeight="1">
      <c r="A149" s="11">
        <v>143</v>
      </c>
      <c r="B149" s="11" t="s">
        <v>1396</v>
      </c>
      <c r="C149" s="689" t="s">
        <v>845</v>
      </c>
      <c r="D149" s="692"/>
      <c r="E149" s="689" t="s">
        <v>1133</v>
      </c>
      <c r="F149" s="689">
        <v>4</v>
      </c>
      <c r="G149" s="710">
        <v>4700</v>
      </c>
      <c r="H149" s="134">
        <f t="shared" si="2"/>
        <v>18800</v>
      </c>
      <c r="I149" s="718"/>
      <c r="J149" s="11"/>
      <c r="K149" s="11"/>
      <c r="L149" s="137"/>
    </row>
    <row r="150" spans="1:12" s="2" customFormat="1" ht="15.75" customHeight="1">
      <c r="A150" s="11">
        <v>144</v>
      </c>
      <c r="B150" s="11" t="s">
        <v>1397</v>
      </c>
      <c r="C150" s="689" t="s">
        <v>960</v>
      </c>
      <c r="D150" s="692"/>
      <c r="E150" s="689" t="s">
        <v>1133</v>
      </c>
      <c r="F150" s="689">
        <v>12</v>
      </c>
      <c r="G150" s="710">
        <v>4700</v>
      </c>
      <c r="H150" s="134">
        <f t="shared" si="2"/>
        <v>56400</v>
      </c>
      <c r="I150" s="718"/>
      <c r="J150" s="11"/>
      <c r="K150" s="11"/>
      <c r="L150" s="137"/>
    </row>
    <row r="151" spans="1:12" s="2" customFormat="1" ht="15.75" customHeight="1">
      <c r="A151" s="11">
        <v>145</v>
      </c>
      <c r="B151" s="11" t="s">
        <v>1398</v>
      </c>
      <c r="C151" s="689" t="s">
        <v>961</v>
      </c>
      <c r="D151" s="692"/>
      <c r="E151" s="689" t="s">
        <v>1133</v>
      </c>
      <c r="F151" s="689">
        <v>13</v>
      </c>
      <c r="G151" s="710">
        <v>1000</v>
      </c>
      <c r="H151" s="134">
        <f t="shared" si="2"/>
        <v>13000</v>
      </c>
      <c r="I151" s="718"/>
      <c r="J151" s="11"/>
      <c r="K151" s="11"/>
      <c r="L151" s="137"/>
    </row>
    <row r="152" spans="1:12" s="2" customFormat="1" ht="15.75" customHeight="1">
      <c r="A152" s="11">
        <v>146</v>
      </c>
      <c r="B152" s="11" t="s">
        <v>1399</v>
      </c>
      <c r="C152" s="689" t="s">
        <v>962</v>
      </c>
      <c r="D152" s="692"/>
      <c r="E152" s="689" t="s">
        <v>1133</v>
      </c>
      <c r="F152" s="689">
        <v>3</v>
      </c>
      <c r="G152" s="710">
        <v>3200</v>
      </c>
      <c r="H152" s="134">
        <f t="shared" si="2"/>
        <v>9600</v>
      </c>
      <c r="I152" s="718"/>
      <c r="J152" s="11"/>
      <c r="K152" s="11"/>
      <c r="L152" s="137"/>
    </row>
    <row r="153" spans="1:12" s="2" customFormat="1" ht="15.75" customHeight="1">
      <c r="A153" s="11">
        <v>147</v>
      </c>
      <c r="B153" s="11" t="s">
        <v>1400</v>
      </c>
      <c r="C153" s="689" t="s">
        <v>963</v>
      </c>
      <c r="D153" s="692"/>
      <c r="E153" s="689" t="s">
        <v>1133</v>
      </c>
      <c r="F153" s="689">
        <v>2</v>
      </c>
      <c r="G153" s="710">
        <v>3100</v>
      </c>
      <c r="H153" s="134">
        <f t="shared" si="2"/>
        <v>6200</v>
      </c>
      <c r="I153" s="718"/>
      <c r="J153" s="11"/>
      <c r="K153" s="11"/>
      <c r="L153" s="137"/>
    </row>
    <row r="154" spans="1:12" s="2" customFormat="1" ht="15.75" customHeight="1">
      <c r="A154" s="11">
        <v>148</v>
      </c>
      <c r="B154" s="11" t="s">
        <v>1401</v>
      </c>
      <c r="C154" s="689" t="s">
        <v>964</v>
      </c>
      <c r="D154" s="692"/>
      <c r="E154" s="689" t="s">
        <v>1133</v>
      </c>
      <c r="F154" s="689">
        <v>9</v>
      </c>
      <c r="G154" s="710">
        <v>3200</v>
      </c>
      <c r="H154" s="134">
        <f t="shared" si="2"/>
        <v>28800</v>
      </c>
      <c r="I154" s="718"/>
      <c r="J154" s="11"/>
      <c r="K154" s="11"/>
      <c r="L154" s="137"/>
    </row>
    <row r="155" spans="1:12" s="2" customFormat="1" ht="15.75" customHeight="1">
      <c r="A155" s="11">
        <v>149</v>
      </c>
      <c r="B155" s="11" t="s">
        <v>1402</v>
      </c>
      <c r="C155" s="689" t="s">
        <v>965</v>
      </c>
      <c r="D155" s="692"/>
      <c r="E155" s="689" t="s">
        <v>1133</v>
      </c>
      <c r="F155" s="689">
        <v>10</v>
      </c>
      <c r="G155" s="710">
        <v>3200</v>
      </c>
      <c r="H155" s="134">
        <f t="shared" si="2"/>
        <v>32000</v>
      </c>
      <c r="I155" s="718"/>
      <c r="J155" s="11"/>
      <c r="K155" s="11"/>
      <c r="L155" s="137"/>
    </row>
    <row r="156" spans="1:12" s="2" customFormat="1" ht="15.75" customHeight="1">
      <c r="A156" s="11">
        <v>150</v>
      </c>
      <c r="B156" s="11" t="s">
        <v>1403</v>
      </c>
      <c r="C156" s="689" t="s">
        <v>848</v>
      </c>
      <c r="D156" s="692"/>
      <c r="E156" s="689" t="s">
        <v>1133</v>
      </c>
      <c r="F156" s="681">
        <v>1</v>
      </c>
      <c r="G156" s="710">
        <v>1300</v>
      </c>
      <c r="H156" s="134">
        <f t="shared" si="2"/>
        <v>1300</v>
      </c>
      <c r="I156" s="718"/>
      <c r="J156" s="11"/>
      <c r="K156" s="11"/>
      <c r="L156" s="137"/>
    </row>
    <row r="157" spans="1:12" s="2" customFormat="1" ht="15.75" customHeight="1">
      <c r="A157" s="11">
        <v>151</v>
      </c>
      <c r="B157" s="11" t="s">
        <v>1404</v>
      </c>
      <c r="C157" s="689" t="s">
        <v>966</v>
      </c>
      <c r="D157" s="692"/>
      <c r="E157" s="689" t="s">
        <v>1133</v>
      </c>
      <c r="F157" s="689">
        <v>12</v>
      </c>
      <c r="G157" s="710">
        <v>400</v>
      </c>
      <c r="H157" s="134">
        <f t="shared" si="2"/>
        <v>4800</v>
      </c>
      <c r="I157" s="718"/>
      <c r="J157" s="11"/>
      <c r="K157" s="11"/>
      <c r="L157" s="137"/>
    </row>
    <row r="158" spans="1:12" s="2" customFormat="1" ht="15.75" customHeight="1">
      <c r="A158" s="11">
        <v>152</v>
      </c>
      <c r="B158" s="11" t="s">
        <v>1405</v>
      </c>
      <c r="C158" s="689" t="s">
        <v>967</v>
      </c>
      <c r="D158" s="692"/>
      <c r="E158" s="689" t="s">
        <v>1133</v>
      </c>
      <c r="F158" s="689">
        <v>11</v>
      </c>
      <c r="G158" s="710">
        <v>2900</v>
      </c>
      <c r="H158" s="134">
        <f t="shared" si="2"/>
        <v>31900</v>
      </c>
      <c r="I158" s="718"/>
      <c r="J158" s="11"/>
      <c r="K158" s="11"/>
      <c r="L158" s="137"/>
    </row>
    <row r="159" spans="1:12" s="2" customFormat="1" ht="15.75" customHeight="1">
      <c r="A159" s="11">
        <v>153</v>
      </c>
      <c r="B159" s="11" t="s">
        <v>1406</v>
      </c>
      <c r="C159" s="689" t="s">
        <v>849</v>
      </c>
      <c r="D159" s="692"/>
      <c r="E159" s="689" t="s">
        <v>1133</v>
      </c>
      <c r="F159" s="689">
        <v>6</v>
      </c>
      <c r="G159" s="710">
        <v>800</v>
      </c>
      <c r="H159" s="134">
        <f t="shared" si="2"/>
        <v>4800</v>
      </c>
      <c r="I159" s="718"/>
      <c r="J159" s="11"/>
      <c r="K159" s="679" t="s">
        <v>1242</v>
      </c>
      <c r="L159" s="137"/>
    </row>
    <row r="160" spans="1:12" s="2" customFormat="1" ht="15.75" customHeight="1">
      <c r="A160" s="11">
        <v>154</v>
      </c>
      <c r="B160" s="11" t="s">
        <v>1407</v>
      </c>
      <c r="C160" s="689" t="s">
        <v>850</v>
      </c>
      <c r="D160" s="692"/>
      <c r="E160" s="689" t="s">
        <v>1133</v>
      </c>
      <c r="F160" s="689">
        <v>6</v>
      </c>
      <c r="G160" s="710">
        <v>3800</v>
      </c>
      <c r="H160" s="134">
        <f t="shared" si="2"/>
        <v>22800</v>
      </c>
      <c r="I160" s="718"/>
      <c r="J160" s="11"/>
      <c r="K160" s="679" t="s">
        <v>1242</v>
      </c>
      <c r="L160" s="137"/>
    </row>
    <row r="161" spans="1:12" s="2" customFormat="1" ht="15.75" customHeight="1">
      <c r="A161" s="11">
        <v>155</v>
      </c>
      <c r="B161" s="11" t="s">
        <v>1408</v>
      </c>
      <c r="C161" s="689" t="s">
        <v>851</v>
      </c>
      <c r="D161" s="692"/>
      <c r="E161" s="689" t="s">
        <v>1133</v>
      </c>
      <c r="F161" s="689">
        <v>5</v>
      </c>
      <c r="G161" s="812">
        <v>6200</v>
      </c>
      <c r="H161" s="808">
        <f t="shared" si="2"/>
        <v>31000</v>
      </c>
      <c r="I161" s="718"/>
      <c r="J161" s="11"/>
      <c r="K161" s="11"/>
      <c r="L161" s="137"/>
    </row>
    <row r="162" spans="1:12" s="2" customFormat="1" ht="15.75" customHeight="1">
      <c r="A162" s="11">
        <v>156</v>
      </c>
      <c r="B162" s="11" t="s">
        <v>1409</v>
      </c>
      <c r="C162" s="689" t="s">
        <v>852</v>
      </c>
      <c r="D162" s="692"/>
      <c r="E162" s="689" t="s">
        <v>1133</v>
      </c>
      <c r="F162" s="689">
        <v>5</v>
      </c>
      <c r="G162" s="812"/>
      <c r="H162" s="809"/>
      <c r="I162" s="718"/>
      <c r="J162" s="11"/>
      <c r="K162" s="11"/>
      <c r="L162" s="137"/>
    </row>
    <row r="163" spans="1:12" s="2" customFormat="1" ht="15.75" customHeight="1">
      <c r="A163" s="11">
        <v>157</v>
      </c>
      <c r="B163" s="11" t="s">
        <v>1410</v>
      </c>
      <c r="C163" s="689" t="s">
        <v>853</v>
      </c>
      <c r="D163" s="692"/>
      <c r="E163" s="689" t="s">
        <v>1135</v>
      </c>
      <c r="F163" s="689">
        <v>6</v>
      </c>
      <c r="G163" s="710">
        <v>5000</v>
      </c>
      <c r="H163" s="134">
        <f t="shared" si="2"/>
        <v>30000</v>
      </c>
      <c r="I163" s="718"/>
      <c r="J163" s="11"/>
      <c r="K163" s="11"/>
      <c r="L163" s="137"/>
    </row>
    <row r="164" spans="1:12" s="2" customFormat="1" ht="15.75" customHeight="1">
      <c r="A164" s="11">
        <v>158</v>
      </c>
      <c r="B164" s="11" t="s">
        <v>1411</v>
      </c>
      <c r="C164" s="689" t="s">
        <v>968</v>
      </c>
      <c r="D164" s="692"/>
      <c r="E164" s="689" t="s">
        <v>1135</v>
      </c>
      <c r="F164" s="689">
        <v>3</v>
      </c>
      <c r="G164" s="710">
        <v>3500</v>
      </c>
      <c r="H164" s="134">
        <f t="shared" si="2"/>
        <v>10500</v>
      </c>
      <c r="I164" s="718"/>
      <c r="J164" s="11"/>
      <c r="K164" s="11"/>
      <c r="L164" s="137"/>
    </row>
    <row r="165" spans="1:12" s="2" customFormat="1" ht="15.75" customHeight="1">
      <c r="A165" s="11">
        <v>159</v>
      </c>
      <c r="B165" s="11" t="s">
        <v>1412</v>
      </c>
      <c r="C165" s="689" t="s">
        <v>969</v>
      </c>
      <c r="D165" s="692"/>
      <c r="E165" s="689" t="s">
        <v>1133</v>
      </c>
      <c r="F165" s="689">
        <v>2</v>
      </c>
      <c r="G165" s="710">
        <v>2200</v>
      </c>
      <c r="H165" s="134">
        <f t="shared" si="2"/>
        <v>4400</v>
      </c>
      <c r="I165" s="718"/>
      <c r="J165" s="11"/>
      <c r="K165" s="11"/>
      <c r="L165" s="137"/>
    </row>
    <row r="166" spans="1:12" s="2" customFormat="1" ht="15.75" customHeight="1">
      <c r="A166" s="11">
        <v>160</v>
      </c>
      <c r="B166" s="11" t="s">
        <v>1413</v>
      </c>
      <c r="C166" s="689" t="s">
        <v>854</v>
      </c>
      <c r="D166" s="692"/>
      <c r="E166" s="689" t="s">
        <v>1133</v>
      </c>
      <c r="F166" s="689">
        <v>1</v>
      </c>
      <c r="G166" s="710">
        <v>300</v>
      </c>
      <c r="H166" s="134">
        <f t="shared" si="2"/>
        <v>300</v>
      </c>
      <c r="I166" s="718"/>
      <c r="J166" s="11"/>
      <c r="K166" s="11"/>
      <c r="L166" s="137"/>
    </row>
    <row r="167" spans="1:12" s="2" customFormat="1" ht="15.75" customHeight="1">
      <c r="A167" s="11">
        <v>161</v>
      </c>
      <c r="B167" s="11" t="s">
        <v>1414</v>
      </c>
      <c r="C167" s="689" t="s">
        <v>970</v>
      </c>
      <c r="D167" s="692"/>
      <c r="E167" s="689" t="s">
        <v>1133</v>
      </c>
      <c r="F167" s="689">
        <v>2</v>
      </c>
      <c r="G167" s="710">
        <v>300</v>
      </c>
      <c r="H167" s="134">
        <f t="shared" si="2"/>
        <v>600</v>
      </c>
      <c r="I167" s="718"/>
      <c r="J167" s="11"/>
      <c r="K167" s="11"/>
      <c r="L167" s="137"/>
    </row>
    <row r="168" spans="1:12" s="2" customFormat="1" ht="15.75" customHeight="1">
      <c r="A168" s="11">
        <v>162</v>
      </c>
      <c r="B168" s="11" t="s">
        <v>1415</v>
      </c>
      <c r="C168" s="689" t="s">
        <v>971</v>
      </c>
      <c r="D168" s="692"/>
      <c r="E168" s="689" t="s">
        <v>1133</v>
      </c>
      <c r="F168" s="689">
        <v>10</v>
      </c>
      <c r="G168" s="710">
        <v>1200</v>
      </c>
      <c r="H168" s="134">
        <f t="shared" si="2"/>
        <v>12000</v>
      </c>
      <c r="I168" s="718"/>
      <c r="J168" s="11"/>
      <c r="K168" s="692" t="s">
        <v>1139</v>
      </c>
      <c r="L168" s="724"/>
    </row>
    <row r="169" spans="1:12" s="2" customFormat="1" ht="15.75" customHeight="1">
      <c r="A169" s="11">
        <v>163</v>
      </c>
      <c r="B169" s="11" t="s">
        <v>1416</v>
      </c>
      <c r="C169" s="689" t="s">
        <v>857</v>
      </c>
      <c r="D169" s="692"/>
      <c r="E169" s="689" t="s">
        <v>1133</v>
      </c>
      <c r="F169" s="689">
        <v>25</v>
      </c>
      <c r="G169" s="710">
        <v>800</v>
      </c>
      <c r="H169" s="134">
        <f t="shared" si="2"/>
        <v>20000</v>
      </c>
      <c r="I169" s="718"/>
      <c r="J169" s="11"/>
      <c r="K169" s="11"/>
      <c r="L169" s="137"/>
    </row>
    <row r="170" spans="1:12" s="2" customFormat="1" ht="15.75" customHeight="1">
      <c r="A170" s="11">
        <v>164</v>
      </c>
      <c r="B170" s="11" t="s">
        <v>1417</v>
      </c>
      <c r="C170" s="689" t="s">
        <v>858</v>
      </c>
      <c r="D170" s="692"/>
      <c r="E170" s="689" t="s">
        <v>1133</v>
      </c>
      <c r="F170" s="689">
        <v>13</v>
      </c>
      <c r="G170" s="710">
        <v>4100</v>
      </c>
      <c r="H170" s="134">
        <f t="shared" si="2"/>
        <v>53300</v>
      </c>
      <c r="I170" s="718"/>
      <c r="J170" s="11"/>
      <c r="K170" s="11"/>
      <c r="L170" s="137"/>
    </row>
    <row r="171" spans="1:12" s="2" customFormat="1" ht="15.75" customHeight="1">
      <c r="A171" s="11">
        <v>165</v>
      </c>
      <c r="B171" s="11" t="s">
        <v>1418</v>
      </c>
      <c r="C171" s="689" t="s">
        <v>972</v>
      </c>
      <c r="D171" s="692"/>
      <c r="E171" s="689" t="s">
        <v>1133</v>
      </c>
      <c r="F171" s="689">
        <v>6</v>
      </c>
      <c r="G171" s="710">
        <v>2300</v>
      </c>
      <c r="H171" s="134">
        <f t="shared" si="2"/>
        <v>13800</v>
      </c>
      <c r="I171" s="718"/>
      <c r="J171" s="11"/>
      <c r="K171" s="11"/>
      <c r="L171" s="137"/>
    </row>
    <row r="172" spans="1:12" s="2" customFormat="1" ht="15.75" customHeight="1">
      <c r="A172" s="11">
        <v>166</v>
      </c>
      <c r="B172" s="11" t="s">
        <v>1419</v>
      </c>
      <c r="C172" s="689" t="s">
        <v>973</v>
      </c>
      <c r="D172" s="692"/>
      <c r="E172" s="689" t="s">
        <v>1133</v>
      </c>
      <c r="F172" s="689">
        <v>7</v>
      </c>
      <c r="G172" s="710">
        <v>2700</v>
      </c>
      <c r="H172" s="134">
        <f t="shared" si="2"/>
        <v>18900</v>
      </c>
      <c r="I172" s="718"/>
      <c r="J172" s="11"/>
      <c r="K172" s="11"/>
      <c r="L172" s="137"/>
    </row>
    <row r="173" spans="1:12" s="2" customFormat="1" ht="15.75" customHeight="1">
      <c r="A173" s="11">
        <v>167</v>
      </c>
      <c r="B173" s="11" t="s">
        <v>1420</v>
      </c>
      <c r="C173" s="689" t="s">
        <v>859</v>
      </c>
      <c r="D173" s="692"/>
      <c r="E173" s="689" t="s">
        <v>1133</v>
      </c>
      <c r="F173" s="689">
        <v>9</v>
      </c>
      <c r="G173" s="710">
        <v>2200</v>
      </c>
      <c r="H173" s="134">
        <f t="shared" si="2"/>
        <v>19800</v>
      </c>
      <c r="I173" s="718"/>
      <c r="J173" s="11"/>
      <c r="K173" s="11"/>
      <c r="L173" s="137"/>
    </row>
    <row r="174" spans="1:12" s="2" customFormat="1" ht="15.75" customHeight="1">
      <c r="A174" s="11">
        <v>168</v>
      </c>
      <c r="B174" s="11" t="s">
        <v>1421</v>
      </c>
      <c r="C174" s="689" t="s">
        <v>974</v>
      </c>
      <c r="D174" s="692"/>
      <c r="E174" s="689" t="s">
        <v>1133</v>
      </c>
      <c r="F174" s="689">
        <v>14</v>
      </c>
      <c r="G174" s="710">
        <v>2200</v>
      </c>
      <c r="H174" s="134">
        <f t="shared" si="2"/>
        <v>30800</v>
      </c>
      <c r="I174" s="718"/>
      <c r="J174" s="11"/>
      <c r="K174" s="11"/>
      <c r="L174" s="137"/>
    </row>
    <row r="175" spans="1:12" s="2" customFormat="1" ht="15.75" customHeight="1">
      <c r="A175" s="11">
        <v>169</v>
      </c>
      <c r="B175" s="11" t="s">
        <v>1422</v>
      </c>
      <c r="C175" s="689" t="s">
        <v>975</v>
      </c>
      <c r="D175" s="692"/>
      <c r="E175" s="689" t="s">
        <v>1133</v>
      </c>
      <c r="F175" s="689">
        <v>8</v>
      </c>
      <c r="G175" s="710">
        <v>2800</v>
      </c>
      <c r="H175" s="134">
        <f t="shared" si="2"/>
        <v>22400</v>
      </c>
      <c r="I175" s="718"/>
      <c r="J175" s="11"/>
      <c r="K175" s="11"/>
      <c r="L175" s="137"/>
    </row>
    <row r="176" spans="1:12" s="2" customFormat="1" ht="15.75" customHeight="1">
      <c r="A176" s="11">
        <v>170</v>
      </c>
      <c r="B176" s="11" t="s">
        <v>1423</v>
      </c>
      <c r="C176" s="689" t="s">
        <v>976</v>
      </c>
      <c r="D176" s="692"/>
      <c r="E176" s="689" t="s">
        <v>1133</v>
      </c>
      <c r="F176" s="689">
        <v>7</v>
      </c>
      <c r="G176" s="710">
        <v>2400</v>
      </c>
      <c r="H176" s="134">
        <f t="shared" si="2"/>
        <v>16800</v>
      </c>
      <c r="I176" s="718"/>
      <c r="J176" s="11"/>
      <c r="K176" s="11"/>
      <c r="L176" s="137"/>
    </row>
    <row r="177" spans="1:12" s="2" customFormat="1" ht="15.75" customHeight="1">
      <c r="A177" s="11">
        <v>171</v>
      </c>
      <c r="B177" s="11" t="s">
        <v>1424</v>
      </c>
      <c r="C177" s="689" t="s">
        <v>977</v>
      </c>
      <c r="D177" s="692"/>
      <c r="E177" s="689" t="s">
        <v>1133</v>
      </c>
      <c r="F177" s="689">
        <v>14</v>
      </c>
      <c r="G177" s="710">
        <v>2400</v>
      </c>
      <c r="H177" s="134">
        <f aca="true" t="shared" si="3" ref="H177:H239">F177*G177</f>
        <v>33600</v>
      </c>
      <c r="I177" s="718"/>
      <c r="J177" s="11"/>
      <c r="K177" s="11"/>
      <c r="L177" s="137"/>
    </row>
    <row r="178" spans="1:12" s="2" customFormat="1" ht="15.75" customHeight="1">
      <c r="A178" s="11">
        <v>172</v>
      </c>
      <c r="B178" s="11" t="s">
        <v>1425</v>
      </c>
      <c r="C178" s="689" t="s">
        <v>978</v>
      </c>
      <c r="D178" s="692"/>
      <c r="E178" s="689" t="s">
        <v>1133</v>
      </c>
      <c r="F178" s="689">
        <v>3</v>
      </c>
      <c r="G178" s="710">
        <v>2600</v>
      </c>
      <c r="H178" s="134">
        <f t="shared" si="3"/>
        <v>7800</v>
      </c>
      <c r="I178" s="718"/>
      <c r="J178" s="11"/>
      <c r="K178" s="11"/>
      <c r="L178" s="137"/>
    </row>
    <row r="179" spans="1:12" s="2" customFormat="1" ht="15.75" customHeight="1">
      <c r="A179" s="11">
        <v>173</v>
      </c>
      <c r="B179" s="11" t="s">
        <v>1426</v>
      </c>
      <c r="C179" s="689" t="s">
        <v>979</v>
      </c>
      <c r="D179" s="692"/>
      <c r="E179" s="689" t="s">
        <v>1133</v>
      </c>
      <c r="F179" s="689">
        <v>9</v>
      </c>
      <c r="G179" s="710">
        <v>1200</v>
      </c>
      <c r="H179" s="134">
        <f t="shared" si="3"/>
        <v>10800</v>
      </c>
      <c r="I179" s="718"/>
      <c r="J179" s="11"/>
      <c r="K179" s="11"/>
      <c r="L179" s="137"/>
    </row>
    <row r="180" spans="1:12" s="2" customFormat="1" ht="15.75" customHeight="1">
      <c r="A180" s="11">
        <v>174</v>
      </c>
      <c r="B180" s="11" t="s">
        <v>1427</v>
      </c>
      <c r="C180" s="689" t="s">
        <v>861</v>
      </c>
      <c r="D180" s="692"/>
      <c r="E180" s="689" t="s">
        <v>1133</v>
      </c>
      <c r="F180" s="689">
        <v>14</v>
      </c>
      <c r="G180" s="710">
        <v>4400</v>
      </c>
      <c r="H180" s="134">
        <f t="shared" si="3"/>
        <v>61600</v>
      </c>
      <c r="I180" s="718"/>
      <c r="J180" s="11"/>
      <c r="K180" s="679" t="s">
        <v>1242</v>
      </c>
      <c r="L180" s="137"/>
    </row>
    <row r="181" spans="1:12" s="2" customFormat="1" ht="15.75" customHeight="1">
      <c r="A181" s="11">
        <v>175</v>
      </c>
      <c r="B181" s="11" t="s">
        <v>1428</v>
      </c>
      <c r="C181" s="689" t="s">
        <v>980</v>
      </c>
      <c r="D181" s="692"/>
      <c r="E181" s="689" t="s">
        <v>1133</v>
      </c>
      <c r="F181" s="689">
        <v>8</v>
      </c>
      <c r="G181" s="710">
        <v>2700</v>
      </c>
      <c r="H181" s="134">
        <f t="shared" si="3"/>
        <v>21600</v>
      </c>
      <c r="I181" s="718"/>
      <c r="J181" s="11"/>
      <c r="K181" s="11"/>
      <c r="L181" s="137"/>
    </row>
    <row r="182" spans="1:12" s="2" customFormat="1" ht="15.75" customHeight="1">
      <c r="A182" s="11">
        <v>176</v>
      </c>
      <c r="B182" s="11" t="s">
        <v>1429</v>
      </c>
      <c r="C182" s="689" t="s">
        <v>863</v>
      </c>
      <c r="D182" s="692"/>
      <c r="E182" s="689" t="s">
        <v>1133</v>
      </c>
      <c r="F182" s="689">
        <v>39</v>
      </c>
      <c r="G182" s="710">
        <v>880</v>
      </c>
      <c r="H182" s="134">
        <f t="shared" si="3"/>
        <v>34320</v>
      </c>
      <c r="I182" s="718"/>
      <c r="J182" s="11"/>
      <c r="K182" s="714" t="s">
        <v>1136</v>
      </c>
      <c r="L182" s="724"/>
    </row>
    <row r="183" spans="1:12" s="2" customFormat="1" ht="15.75" customHeight="1">
      <c r="A183" s="11">
        <v>177</v>
      </c>
      <c r="B183" s="11" t="s">
        <v>1430</v>
      </c>
      <c r="C183" s="689" t="s">
        <v>864</v>
      </c>
      <c r="D183" s="692"/>
      <c r="E183" s="689" t="s">
        <v>1133</v>
      </c>
      <c r="F183" s="689">
        <v>17</v>
      </c>
      <c r="G183" s="710">
        <v>700</v>
      </c>
      <c r="H183" s="134">
        <f t="shared" si="3"/>
        <v>11900</v>
      </c>
      <c r="I183" s="718"/>
      <c r="J183" s="11"/>
      <c r="K183" s="692" t="s">
        <v>1140</v>
      </c>
      <c r="L183" s="724"/>
    </row>
    <row r="184" spans="1:12" s="2" customFormat="1" ht="15.75" customHeight="1">
      <c r="A184" s="11">
        <v>178</v>
      </c>
      <c r="B184" s="11" t="s">
        <v>1431</v>
      </c>
      <c r="C184" s="689" t="s">
        <v>865</v>
      </c>
      <c r="D184" s="692"/>
      <c r="E184" s="689" t="s">
        <v>1133</v>
      </c>
      <c r="F184" s="689">
        <v>15</v>
      </c>
      <c r="G184" s="710">
        <v>4700</v>
      </c>
      <c r="H184" s="134">
        <f t="shared" si="3"/>
        <v>70500</v>
      </c>
      <c r="I184" s="718"/>
      <c r="J184" s="11"/>
      <c r="K184" s="11"/>
      <c r="L184" s="137"/>
    </row>
    <row r="185" spans="1:12" s="2" customFormat="1" ht="15.75" customHeight="1">
      <c r="A185" s="11">
        <v>179</v>
      </c>
      <c r="B185" s="11" t="s">
        <v>1432</v>
      </c>
      <c r="C185" s="689" t="s">
        <v>981</v>
      </c>
      <c r="D185" s="692"/>
      <c r="E185" s="689" t="s">
        <v>1133</v>
      </c>
      <c r="F185" s="689">
        <v>8</v>
      </c>
      <c r="G185" s="710">
        <v>4100</v>
      </c>
      <c r="H185" s="134">
        <f t="shared" si="3"/>
        <v>32800</v>
      </c>
      <c r="I185" s="718"/>
      <c r="J185" s="11"/>
      <c r="K185" s="11"/>
      <c r="L185" s="137"/>
    </row>
    <row r="186" spans="1:12" s="2" customFormat="1" ht="15.75" customHeight="1">
      <c r="A186" s="11">
        <v>180</v>
      </c>
      <c r="B186" s="11" t="s">
        <v>1433</v>
      </c>
      <c r="C186" s="689" t="s">
        <v>868</v>
      </c>
      <c r="D186" s="692"/>
      <c r="E186" s="689" t="s">
        <v>1133</v>
      </c>
      <c r="F186" s="689">
        <v>5</v>
      </c>
      <c r="G186" s="710">
        <v>5600</v>
      </c>
      <c r="H186" s="134">
        <f t="shared" si="3"/>
        <v>28000</v>
      </c>
      <c r="I186" s="718"/>
      <c r="J186" s="11"/>
      <c r="K186" s="11"/>
      <c r="L186" s="137"/>
    </row>
    <row r="187" spans="1:12" s="2" customFormat="1" ht="15.75" customHeight="1">
      <c r="A187" s="11">
        <v>181</v>
      </c>
      <c r="B187" s="11" t="s">
        <v>1434</v>
      </c>
      <c r="C187" s="689" t="s">
        <v>982</v>
      </c>
      <c r="D187" s="692"/>
      <c r="E187" s="689" t="s">
        <v>1133</v>
      </c>
      <c r="F187" s="689">
        <v>13</v>
      </c>
      <c r="G187" s="710">
        <v>3500</v>
      </c>
      <c r="H187" s="134">
        <f t="shared" si="3"/>
        <v>45500</v>
      </c>
      <c r="I187" s="718"/>
      <c r="J187" s="11"/>
      <c r="K187" s="11"/>
      <c r="L187" s="137"/>
    </row>
    <row r="188" spans="1:12" s="2" customFormat="1" ht="15.75" customHeight="1">
      <c r="A188" s="11">
        <v>182</v>
      </c>
      <c r="B188" s="11" t="s">
        <v>1435</v>
      </c>
      <c r="C188" s="689" t="s">
        <v>869</v>
      </c>
      <c r="D188" s="692"/>
      <c r="E188" s="689" t="s">
        <v>1133</v>
      </c>
      <c r="F188" s="689">
        <v>3</v>
      </c>
      <c r="G188" s="710">
        <v>3100</v>
      </c>
      <c r="H188" s="134">
        <f t="shared" si="3"/>
        <v>9300</v>
      </c>
      <c r="I188" s="718"/>
      <c r="J188" s="11"/>
      <c r="K188" s="11"/>
      <c r="L188" s="137"/>
    </row>
    <row r="189" spans="1:12" s="2" customFormat="1" ht="15.75" customHeight="1">
      <c r="A189" s="11">
        <v>183</v>
      </c>
      <c r="B189" s="11" t="s">
        <v>1436</v>
      </c>
      <c r="C189" s="689" t="s">
        <v>983</v>
      </c>
      <c r="D189" s="692"/>
      <c r="E189" s="689" t="s">
        <v>1133</v>
      </c>
      <c r="F189" s="689">
        <v>13</v>
      </c>
      <c r="G189" s="710">
        <v>4500</v>
      </c>
      <c r="H189" s="134">
        <f t="shared" si="3"/>
        <v>58500</v>
      </c>
      <c r="I189" s="718"/>
      <c r="J189" s="11"/>
      <c r="K189" s="11"/>
      <c r="L189" s="137"/>
    </row>
    <row r="190" spans="1:12" s="2" customFormat="1" ht="15.75" customHeight="1">
      <c r="A190" s="11">
        <v>184</v>
      </c>
      <c r="B190" s="11" t="s">
        <v>1437</v>
      </c>
      <c r="C190" s="689" t="s">
        <v>984</v>
      </c>
      <c r="D190" s="692"/>
      <c r="E190" s="689" t="s">
        <v>1133</v>
      </c>
      <c r="F190" s="689">
        <v>4</v>
      </c>
      <c r="G190" s="710">
        <v>4700</v>
      </c>
      <c r="H190" s="134">
        <f t="shared" si="3"/>
        <v>18800</v>
      </c>
      <c r="I190" s="718"/>
      <c r="J190" s="11"/>
      <c r="K190" s="11"/>
      <c r="L190" s="137"/>
    </row>
    <row r="191" spans="1:12" s="2" customFormat="1" ht="15.75" customHeight="1">
      <c r="A191" s="11">
        <v>185</v>
      </c>
      <c r="B191" s="11" t="s">
        <v>1438</v>
      </c>
      <c r="C191" s="689" t="s">
        <v>871</v>
      </c>
      <c r="D191" s="692"/>
      <c r="E191" s="689" t="s">
        <v>1133</v>
      </c>
      <c r="F191" s="689">
        <v>8</v>
      </c>
      <c r="G191" s="710">
        <v>1400</v>
      </c>
      <c r="H191" s="134">
        <f t="shared" si="3"/>
        <v>11200</v>
      </c>
      <c r="I191" s="718"/>
      <c r="J191" s="11"/>
      <c r="K191" s="11"/>
      <c r="L191" s="137"/>
    </row>
    <row r="192" spans="1:12" s="2" customFormat="1" ht="15.75" customHeight="1">
      <c r="A192" s="11">
        <v>186</v>
      </c>
      <c r="B192" s="11" t="s">
        <v>1439</v>
      </c>
      <c r="C192" s="689" t="s">
        <v>985</v>
      </c>
      <c r="D192" s="692"/>
      <c r="E192" s="689" t="s">
        <v>1133</v>
      </c>
      <c r="F192" s="689">
        <v>4</v>
      </c>
      <c r="G192" s="710">
        <v>2100</v>
      </c>
      <c r="H192" s="134">
        <f t="shared" si="3"/>
        <v>8400</v>
      </c>
      <c r="I192" s="718"/>
      <c r="J192" s="11"/>
      <c r="K192" s="11"/>
      <c r="L192" s="137"/>
    </row>
    <row r="193" spans="1:12" s="2" customFormat="1" ht="15.75" customHeight="1">
      <c r="A193" s="11">
        <v>187</v>
      </c>
      <c r="B193" s="11" t="s">
        <v>1440</v>
      </c>
      <c r="C193" s="689" t="s">
        <v>986</v>
      </c>
      <c r="D193" s="692"/>
      <c r="E193" s="689" t="s">
        <v>1133</v>
      </c>
      <c r="F193" s="689">
        <v>1</v>
      </c>
      <c r="G193" s="710">
        <v>2900</v>
      </c>
      <c r="H193" s="134">
        <f t="shared" si="3"/>
        <v>2900</v>
      </c>
      <c r="I193" s="718"/>
      <c r="J193" s="11"/>
      <c r="K193" s="11"/>
      <c r="L193" s="137"/>
    </row>
    <row r="194" spans="1:12" s="2" customFormat="1" ht="15.75" customHeight="1">
      <c r="A194" s="11">
        <v>188</v>
      </c>
      <c r="B194" s="11" t="s">
        <v>1441</v>
      </c>
      <c r="C194" s="689" t="s">
        <v>987</v>
      </c>
      <c r="D194" s="692"/>
      <c r="E194" s="689" t="s">
        <v>1133</v>
      </c>
      <c r="F194" s="689">
        <v>9</v>
      </c>
      <c r="G194" s="710">
        <v>2500</v>
      </c>
      <c r="H194" s="134">
        <f t="shared" si="3"/>
        <v>22500</v>
      </c>
      <c r="I194" s="718"/>
      <c r="J194" s="11"/>
      <c r="K194" s="11"/>
      <c r="L194" s="137"/>
    </row>
    <row r="195" spans="1:12" s="2" customFormat="1" ht="15.75" customHeight="1">
      <c r="A195" s="11">
        <v>189</v>
      </c>
      <c r="B195" s="11" t="s">
        <v>1442</v>
      </c>
      <c r="C195" s="689" t="s">
        <v>988</v>
      </c>
      <c r="D195" s="692"/>
      <c r="E195" s="689" t="s">
        <v>1133</v>
      </c>
      <c r="F195" s="689">
        <v>16</v>
      </c>
      <c r="G195" s="710">
        <v>3000</v>
      </c>
      <c r="H195" s="134">
        <f t="shared" si="3"/>
        <v>48000</v>
      </c>
      <c r="I195" s="718"/>
      <c r="J195" s="11"/>
      <c r="K195" s="11"/>
      <c r="L195" s="137"/>
    </row>
    <row r="196" spans="1:12" s="2" customFormat="1" ht="15.75" customHeight="1">
      <c r="A196" s="11">
        <v>190</v>
      </c>
      <c r="B196" s="11" t="s">
        <v>1443</v>
      </c>
      <c r="C196" s="689" t="s">
        <v>989</v>
      </c>
      <c r="D196" s="692"/>
      <c r="E196" s="689" t="s">
        <v>1133</v>
      </c>
      <c r="F196" s="689">
        <v>5</v>
      </c>
      <c r="G196" s="710">
        <v>4000</v>
      </c>
      <c r="H196" s="134">
        <f t="shared" si="3"/>
        <v>20000</v>
      </c>
      <c r="I196" s="718"/>
      <c r="J196" s="11"/>
      <c r="K196" s="11"/>
      <c r="L196" s="137"/>
    </row>
    <row r="197" spans="1:12" s="2" customFormat="1" ht="15.75" customHeight="1">
      <c r="A197" s="11">
        <v>191</v>
      </c>
      <c r="B197" s="11" t="s">
        <v>1444</v>
      </c>
      <c r="C197" s="689" t="s">
        <v>990</v>
      </c>
      <c r="D197" s="692"/>
      <c r="E197" s="689" t="s">
        <v>1133</v>
      </c>
      <c r="F197" s="689">
        <v>9</v>
      </c>
      <c r="G197" s="710">
        <v>3400</v>
      </c>
      <c r="H197" s="134">
        <f t="shared" si="3"/>
        <v>30600</v>
      </c>
      <c r="I197" s="718"/>
      <c r="J197" s="11"/>
      <c r="K197" s="11"/>
      <c r="L197" s="137"/>
    </row>
    <row r="198" spans="1:12" s="2" customFormat="1" ht="15.75" customHeight="1">
      <c r="A198" s="11">
        <v>192</v>
      </c>
      <c r="B198" s="11" t="s">
        <v>1445</v>
      </c>
      <c r="C198" s="689" t="s">
        <v>991</v>
      </c>
      <c r="D198" s="692"/>
      <c r="E198" s="689" t="s">
        <v>1133</v>
      </c>
      <c r="F198" s="681">
        <v>1</v>
      </c>
      <c r="G198" s="710">
        <v>1400</v>
      </c>
      <c r="H198" s="134">
        <f t="shared" si="3"/>
        <v>1400</v>
      </c>
      <c r="I198" s="718"/>
      <c r="J198" s="11"/>
      <c r="K198" s="11"/>
      <c r="L198" s="137"/>
    </row>
    <row r="199" spans="1:12" s="2" customFormat="1" ht="15.75" customHeight="1">
      <c r="A199" s="11">
        <v>193</v>
      </c>
      <c r="B199" s="11" t="s">
        <v>1446</v>
      </c>
      <c r="C199" s="689" t="s">
        <v>992</v>
      </c>
      <c r="D199" s="692"/>
      <c r="E199" s="689" t="s">
        <v>1133</v>
      </c>
      <c r="F199" s="689">
        <v>12</v>
      </c>
      <c r="G199" s="710">
        <v>650</v>
      </c>
      <c r="H199" s="134">
        <f t="shared" si="3"/>
        <v>7800</v>
      </c>
      <c r="I199" s="718"/>
      <c r="J199" s="11"/>
      <c r="K199" s="11"/>
      <c r="L199" s="137"/>
    </row>
    <row r="200" spans="1:13" s="2" customFormat="1" ht="15.75" customHeight="1">
      <c r="A200" s="11">
        <v>194</v>
      </c>
      <c r="B200" s="11" t="s">
        <v>1447</v>
      </c>
      <c r="C200" s="689" t="s">
        <v>993</v>
      </c>
      <c r="D200" s="692"/>
      <c r="E200" s="689" t="s">
        <v>1133</v>
      </c>
      <c r="F200" s="689">
        <v>29</v>
      </c>
      <c r="G200" s="710">
        <v>3000</v>
      </c>
      <c r="H200" s="134">
        <f t="shared" si="3"/>
        <v>87000</v>
      </c>
      <c r="I200" s="718"/>
      <c r="J200" s="11"/>
      <c r="K200" s="679" t="s">
        <v>1242</v>
      </c>
      <c r="L200" s="725"/>
      <c r="M200" s="678"/>
    </row>
    <row r="201" spans="1:13" s="2" customFormat="1" ht="15.75" customHeight="1">
      <c r="A201" s="11">
        <v>195</v>
      </c>
      <c r="B201" s="11" t="s">
        <v>1448</v>
      </c>
      <c r="C201" s="689" t="s">
        <v>994</v>
      </c>
      <c r="D201" s="692"/>
      <c r="E201" s="689" t="s">
        <v>1133</v>
      </c>
      <c r="F201" s="689">
        <v>27</v>
      </c>
      <c r="G201" s="710">
        <v>3800</v>
      </c>
      <c r="H201" s="134">
        <f t="shared" si="3"/>
        <v>102600</v>
      </c>
      <c r="I201" s="718"/>
      <c r="J201" s="11"/>
      <c r="K201" s="679" t="s">
        <v>1242</v>
      </c>
      <c r="L201" s="725"/>
      <c r="M201" s="678"/>
    </row>
    <row r="202" spans="1:12" s="2" customFormat="1" ht="15.75" customHeight="1">
      <c r="A202" s="11">
        <v>196</v>
      </c>
      <c r="B202" s="11" t="s">
        <v>1449</v>
      </c>
      <c r="C202" s="689" t="s">
        <v>995</v>
      </c>
      <c r="D202" s="692"/>
      <c r="E202" s="689" t="s">
        <v>1133</v>
      </c>
      <c r="F202" s="689">
        <v>3</v>
      </c>
      <c r="G202" s="710">
        <v>1200</v>
      </c>
      <c r="H202" s="134">
        <f t="shared" si="3"/>
        <v>3600</v>
      </c>
      <c r="I202" s="718"/>
      <c r="J202" s="11"/>
      <c r="K202" s="11"/>
      <c r="L202" s="137"/>
    </row>
    <row r="203" spans="1:12" s="2" customFormat="1" ht="15.75" customHeight="1">
      <c r="A203" s="11">
        <v>197</v>
      </c>
      <c r="B203" s="11" t="s">
        <v>1450</v>
      </c>
      <c r="C203" s="689" t="s">
        <v>996</v>
      </c>
      <c r="D203" s="692"/>
      <c r="E203" s="689" t="s">
        <v>1133</v>
      </c>
      <c r="F203" s="689">
        <v>3</v>
      </c>
      <c r="G203" s="710">
        <v>5100</v>
      </c>
      <c r="H203" s="134">
        <f t="shared" si="3"/>
        <v>15300</v>
      </c>
      <c r="I203" s="718"/>
      <c r="J203" s="11"/>
      <c r="K203" s="11"/>
      <c r="L203" s="137"/>
    </row>
    <row r="204" spans="1:12" s="2" customFormat="1" ht="15.75" customHeight="1">
      <c r="A204" s="11">
        <v>198</v>
      </c>
      <c r="B204" s="11" t="s">
        <v>1451</v>
      </c>
      <c r="C204" s="689" t="s">
        <v>997</v>
      </c>
      <c r="D204" s="692"/>
      <c r="E204" s="689" t="s">
        <v>1135</v>
      </c>
      <c r="F204" s="689">
        <v>1</v>
      </c>
      <c r="G204" s="710">
        <v>4900</v>
      </c>
      <c r="H204" s="134">
        <f t="shared" si="3"/>
        <v>4900</v>
      </c>
      <c r="I204" s="718"/>
      <c r="J204" s="11"/>
      <c r="K204" s="11"/>
      <c r="L204" s="137"/>
    </row>
    <row r="205" spans="1:12" s="2" customFormat="1" ht="15.75" customHeight="1">
      <c r="A205" s="11">
        <v>199</v>
      </c>
      <c r="B205" s="11" t="s">
        <v>1452</v>
      </c>
      <c r="C205" s="689" t="s">
        <v>998</v>
      </c>
      <c r="D205" s="692"/>
      <c r="E205" s="689" t="s">
        <v>1135</v>
      </c>
      <c r="F205" s="689">
        <v>11</v>
      </c>
      <c r="G205" s="710">
        <v>6100</v>
      </c>
      <c r="H205" s="134">
        <f t="shared" si="3"/>
        <v>67100</v>
      </c>
      <c r="I205" s="718"/>
      <c r="J205" s="11"/>
      <c r="K205" s="11"/>
      <c r="L205" s="137"/>
    </row>
    <row r="206" spans="1:12" s="2" customFormat="1" ht="15.75" customHeight="1">
      <c r="A206" s="11">
        <v>200</v>
      </c>
      <c r="B206" s="11" t="s">
        <v>1453</v>
      </c>
      <c r="C206" s="689" t="s">
        <v>999</v>
      </c>
      <c r="D206" s="692"/>
      <c r="E206" s="689" t="s">
        <v>1135</v>
      </c>
      <c r="F206" s="681">
        <v>3</v>
      </c>
      <c r="G206" s="710">
        <v>7500</v>
      </c>
      <c r="H206" s="134">
        <f t="shared" si="3"/>
        <v>22500</v>
      </c>
      <c r="I206" s="718"/>
      <c r="J206" s="11"/>
      <c r="K206" s="11"/>
      <c r="L206" s="137"/>
    </row>
    <row r="207" spans="1:12" s="2" customFormat="1" ht="15.75" customHeight="1">
      <c r="A207" s="11">
        <v>201</v>
      </c>
      <c r="B207" s="11" t="s">
        <v>1454</v>
      </c>
      <c r="C207" s="689" t="s">
        <v>1000</v>
      </c>
      <c r="D207" s="692"/>
      <c r="E207" s="689" t="s">
        <v>1133</v>
      </c>
      <c r="F207" s="681">
        <v>40</v>
      </c>
      <c r="G207" s="710">
        <v>1200</v>
      </c>
      <c r="H207" s="134">
        <f t="shared" si="3"/>
        <v>48000</v>
      </c>
      <c r="I207" s="718"/>
      <c r="J207" s="11"/>
      <c r="K207" s="11"/>
      <c r="L207" s="137"/>
    </row>
    <row r="208" spans="1:13" s="2" customFormat="1" ht="15.75" customHeight="1">
      <c r="A208" s="11">
        <v>202</v>
      </c>
      <c r="B208" s="11" t="s">
        <v>1455</v>
      </c>
      <c r="C208" s="689" t="s">
        <v>1001</v>
      </c>
      <c r="D208" s="692"/>
      <c r="E208" s="689" t="s">
        <v>1133</v>
      </c>
      <c r="F208" s="689">
        <v>2</v>
      </c>
      <c r="G208" s="710">
        <v>2100</v>
      </c>
      <c r="H208" s="134">
        <f t="shared" si="3"/>
        <v>4200</v>
      </c>
      <c r="I208" s="718"/>
      <c r="J208" s="11"/>
      <c r="K208" s="11"/>
      <c r="L208" s="725"/>
      <c r="M208" s="678"/>
    </row>
    <row r="209" spans="1:12" s="2" customFormat="1" ht="15.75" customHeight="1">
      <c r="A209" s="11">
        <v>203</v>
      </c>
      <c r="B209" s="11" t="s">
        <v>1456</v>
      </c>
      <c r="C209" s="689" t="s">
        <v>876</v>
      </c>
      <c r="D209" s="692"/>
      <c r="E209" s="689" t="s">
        <v>1133</v>
      </c>
      <c r="F209" s="689">
        <v>9</v>
      </c>
      <c r="G209" s="710">
        <v>1100</v>
      </c>
      <c r="H209" s="134">
        <f t="shared" si="3"/>
        <v>9900</v>
      </c>
      <c r="I209" s="718"/>
      <c r="J209" s="11"/>
      <c r="K209" s="11"/>
      <c r="L209" s="137"/>
    </row>
    <row r="210" spans="1:12" s="2" customFormat="1" ht="15.75" customHeight="1">
      <c r="A210" s="11">
        <v>204</v>
      </c>
      <c r="B210" s="11" t="s">
        <v>1457</v>
      </c>
      <c r="C210" s="689" t="s">
        <v>877</v>
      </c>
      <c r="D210" s="692"/>
      <c r="E210" s="689" t="s">
        <v>1134</v>
      </c>
      <c r="F210" s="689">
        <v>6</v>
      </c>
      <c r="G210" s="710">
        <v>7700</v>
      </c>
      <c r="H210" s="134">
        <f t="shared" si="3"/>
        <v>46200</v>
      </c>
      <c r="I210" s="718"/>
      <c r="J210" s="11"/>
      <c r="K210" s="11"/>
      <c r="L210" s="137"/>
    </row>
    <row r="211" spans="1:12" s="2" customFormat="1" ht="15.75" customHeight="1">
      <c r="A211" s="11">
        <v>205</v>
      </c>
      <c r="B211" s="11" t="s">
        <v>1458</v>
      </c>
      <c r="C211" s="689" t="s">
        <v>1002</v>
      </c>
      <c r="D211" s="692"/>
      <c r="E211" s="689" t="s">
        <v>1133</v>
      </c>
      <c r="F211" s="689">
        <v>6</v>
      </c>
      <c r="G211" s="710">
        <v>3700</v>
      </c>
      <c r="H211" s="134">
        <f t="shared" si="3"/>
        <v>22200</v>
      </c>
      <c r="I211" s="718"/>
      <c r="J211" s="11"/>
      <c r="K211" s="11"/>
      <c r="L211" s="137"/>
    </row>
    <row r="212" spans="1:12" s="2" customFormat="1" ht="15.75" customHeight="1">
      <c r="A212" s="11">
        <v>206</v>
      </c>
      <c r="B212" s="11" t="s">
        <v>1459</v>
      </c>
      <c r="C212" s="689" t="s">
        <v>1003</v>
      </c>
      <c r="D212" s="692"/>
      <c r="E212" s="689" t="s">
        <v>1133</v>
      </c>
      <c r="F212" s="681">
        <v>1</v>
      </c>
      <c r="G212" s="710">
        <v>1400</v>
      </c>
      <c r="H212" s="134">
        <f t="shared" si="3"/>
        <v>1400</v>
      </c>
      <c r="I212" s="718"/>
      <c r="J212" s="11"/>
      <c r="K212" s="11"/>
      <c r="L212" s="137"/>
    </row>
    <row r="213" spans="1:12" s="2" customFormat="1" ht="15.75" customHeight="1">
      <c r="A213" s="11">
        <v>207</v>
      </c>
      <c r="B213" s="11" t="s">
        <v>1460</v>
      </c>
      <c r="C213" s="689" t="s">
        <v>1004</v>
      </c>
      <c r="D213" s="692"/>
      <c r="E213" s="689" t="s">
        <v>1133</v>
      </c>
      <c r="F213" s="689">
        <v>12</v>
      </c>
      <c r="G213" s="710">
        <v>2100</v>
      </c>
      <c r="H213" s="134">
        <f t="shared" si="3"/>
        <v>25200</v>
      </c>
      <c r="I213" s="718"/>
      <c r="J213" s="11"/>
      <c r="K213" s="11"/>
      <c r="L213" s="137"/>
    </row>
    <row r="214" spans="1:12" s="2" customFormat="1" ht="15.75" customHeight="1">
      <c r="A214" s="11">
        <v>208</v>
      </c>
      <c r="B214" s="11" t="s">
        <v>1461</v>
      </c>
      <c r="C214" s="689" t="s">
        <v>1005</v>
      </c>
      <c r="D214" s="692"/>
      <c r="E214" s="689" t="s">
        <v>1133</v>
      </c>
      <c r="F214" s="689">
        <v>3</v>
      </c>
      <c r="G214" s="710">
        <v>3500</v>
      </c>
      <c r="H214" s="134">
        <f t="shared" si="3"/>
        <v>10500</v>
      </c>
      <c r="I214" s="718"/>
      <c r="J214" s="11"/>
      <c r="K214" s="11"/>
      <c r="L214" s="137"/>
    </row>
    <row r="215" spans="1:12" s="2" customFormat="1" ht="15.75" customHeight="1">
      <c r="A215" s="11">
        <v>209</v>
      </c>
      <c r="B215" s="11" t="s">
        <v>1462</v>
      </c>
      <c r="C215" s="689" t="s">
        <v>1006</v>
      </c>
      <c r="D215" s="692"/>
      <c r="E215" s="689" t="s">
        <v>1133</v>
      </c>
      <c r="F215" s="689">
        <v>7</v>
      </c>
      <c r="G215" s="710">
        <v>3400</v>
      </c>
      <c r="H215" s="134">
        <f t="shared" si="3"/>
        <v>23800</v>
      </c>
      <c r="I215" s="718"/>
      <c r="J215" s="11"/>
      <c r="K215" s="11"/>
      <c r="L215" s="137"/>
    </row>
    <row r="216" spans="1:12" s="2" customFormat="1" ht="15.75" customHeight="1">
      <c r="A216" s="11">
        <v>210</v>
      </c>
      <c r="B216" s="11" t="s">
        <v>1463</v>
      </c>
      <c r="C216" s="689" t="s">
        <v>1007</v>
      </c>
      <c r="D216" s="692"/>
      <c r="E216" s="689" t="s">
        <v>1133</v>
      </c>
      <c r="F216" s="689">
        <v>8</v>
      </c>
      <c r="G216" s="710">
        <v>3800</v>
      </c>
      <c r="H216" s="134">
        <f t="shared" si="3"/>
        <v>30400</v>
      </c>
      <c r="I216" s="718"/>
      <c r="J216" s="11"/>
      <c r="K216" s="11"/>
      <c r="L216" s="137"/>
    </row>
    <row r="217" spans="1:12" s="2" customFormat="1" ht="15.75" customHeight="1">
      <c r="A217" s="11">
        <v>211</v>
      </c>
      <c r="B217" s="11" t="s">
        <v>1464</v>
      </c>
      <c r="C217" s="689" t="s">
        <v>1008</v>
      </c>
      <c r="D217" s="692"/>
      <c r="E217" s="689" t="s">
        <v>1133</v>
      </c>
      <c r="F217" s="689">
        <v>13</v>
      </c>
      <c r="G217" s="710">
        <v>2900</v>
      </c>
      <c r="H217" s="134">
        <f t="shared" si="3"/>
        <v>37700</v>
      </c>
      <c r="I217" s="718"/>
      <c r="J217" s="11"/>
      <c r="K217" s="11"/>
      <c r="L217" s="137"/>
    </row>
    <row r="218" spans="1:12" s="2" customFormat="1" ht="15.75" customHeight="1">
      <c r="A218" s="11">
        <v>212</v>
      </c>
      <c r="B218" s="11" t="s">
        <v>1465</v>
      </c>
      <c r="C218" s="689" t="s">
        <v>1009</v>
      </c>
      <c r="D218" s="692"/>
      <c r="E218" s="689" t="s">
        <v>1133</v>
      </c>
      <c r="F218" s="689">
        <v>8</v>
      </c>
      <c r="G218" s="710">
        <v>3000</v>
      </c>
      <c r="H218" s="134">
        <f t="shared" si="3"/>
        <v>24000</v>
      </c>
      <c r="I218" s="718"/>
      <c r="J218" s="11"/>
      <c r="K218" s="11"/>
      <c r="L218" s="137"/>
    </row>
    <row r="219" spans="1:12" s="2" customFormat="1" ht="15.75" customHeight="1">
      <c r="A219" s="11">
        <v>213</v>
      </c>
      <c r="B219" s="11" t="s">
        <v>1466</v>
      </c>
      <c r="C219" s="689" t="s">
        <v>1010</v>
      </c>
      <c r="D219" s="692"/>
      <c r="E219" s="689" t="s">
        <v>1133</v>
      </c>
      <c r="F219" s="681">
        <v>6</v>
      </c>
      <c r="G219" s="710">
        <v>400</v>
      </c>
      <c r="H219" s="134">
        <f t="shared" si="3"/>
        <v>2400</v>
      </c>
      <c r="I219" s="718"/>
      <c r="J219" s="11"/>
      <c r="K219" s="11"/>
      <c r="L219" s="137"/>
    </row>
    <row r="220" spans="1:12" s="2" customFormat="1" ht="15.75" customHeight="1">
      <c r="A220" s="11">
        <v>214</v>
      </c>
      <c r="B220" s="11" t="s">
        <v>1467</v>
      </c>
      <c r="C220" s="689" t="s">
        <v>886</v>
      </c>
      <c r="D220" s="692"/>
      <c r="E220" s="689" t="s">
        <v>1133</v>
      </c>
      <c r="F220" s="689">
        <v>5</v>
      </c>
      <c r="G220" s="710">
        <v>3600</v>
      </c>
      <c r="H220" s="134">
        <f t="shared" si="3"/>
        <v>18000</v>
      </c>
      <c r="I220" s="718"/>
      <c r="J220" s="11"/>
      <c r="K220" s="11"/>
      <c r="L220" s="137"/>
    </row>
    <row r="221" spans="1:12" s="2" customFormat="1" ht="15.75" customHeight="1">
      <c r="A221" s="11">
        <v>215</v>
      </c>
      <c r="B221" s="11" t="s">
        <v>1468</v>
      </c>
      <c r="C221" s="689" t="s">
        <v>1011</v>
      </c>
      <c r="D221" s="692"/>
      <c r="E221" s="689" t="s">
        <v>1135</v>
      </c>
      <c r="F221" s="689">
        <v>2</v>
      </c>
      <c r="G221" s="710">
        <v>5100</v>
      </c>
      <c r="H221" s="134">
        <f t="shared" si="3"/>
        <v>10200</v>
      </c>
      <c r="I221" s="718"/>
      <c r="J221" s="11"/>
      <c r="K221" s="11"/>
      <c r="L221" s="137"/>
    </row>
    <row r="222" spans="1:12" s="2" customFormat="1" ht="15.75" customHeight="1">
      <c r="A222" s="11">
        <v>216</v>
      </c>
      <c r="B222" s="11" t="s">
        <v>1469</v>
      </c>
      <c r="C222" s="689" t="s">
        <v>887</v>
      </c>
      <c r="D222" s="692"/>
      <c r="E222" s="689" t="s">
        <v>1135</v>
      </c>
      <c r="F222" s="689">
        <v>7</v>
      </c>
      <c r="G222" s="710">
        <v>6200</v>
      </c>
      <c r="H222" s="134">
        <f t="shared" si="3"/>
        <v>43400</v>
      </c>
      <c r="I222" s="718"/>
      <c r="J222" s="11"/>
      <c r="K222" s="11"/>
      <c r="L222" s="137"/>
    </row>
    <row r="223" spans="1:12" s="2" customFormat="1" ht="15.75" customHeight="1">
      <c r="A223" s="11">
        <v>217</v>
      </c>
      <c r="B223" s="11" t="s">
        <v>1470</v>
      </c>
      <c r="C223" s="689" t="s">
        <v>1012</v>
      </c>
      <c r="D223" s="692"/>
      <c r="E223" s="689" t="s">
        <v>1133</v>
      </c>
      <c r="F223" s="689">
        <v>8</v>
      </c>
      <c r="G223" s="710">
        <v>3700</v>
      </c>
      <c r="H223" s="134">
        <f t="shared" si="3"/>
        <v>29600</v>
      </c>
      <c r="I223" s="718"/>
      <c r="J223" s="11"/>
      <c r="K223" s="11"/>
      <c r="L223" s="137"/>
    </row>
    <row r="224" spans="1:12" s="2" customFormat="1" ht="15.75" customHeight="1">
      <c r="A224" s="11">
        <v>218</v>
      </c>
      <c r="B224" s="11" t="s">
        <v>1471</v>
      </c>
      <c r="C224" s="689" t="s">
        <v>1013</v>
      </c>
      <c r="D224" s="692"/>
      <c r="E224" s="689" t="s">
        <v>1133</v>
      </c>
      <c r="F224" s="689">
        <v>8</v>
      </c>
      <c r="G224" s="710">
        <v>300</v>
      </c>
      <c r="H224" s="134">
        <f t="shared" si="3"/>
        <v>2400</v>
      </c>
      <c r="I224" s="718"/>
      <c r="J224" s="11"/>
      <c r="K224" s="11"/>
      <c r="L224" s="137"/>
    </row>
    <row r="225" spans="1:12" s="2" customFormat="1" ht="15.75" customHeight="1">
      <c r="A225" s="11">
        <v>219</v>
      </c>
      <c r="B225" s="11" t="s">
        <v>1472</v>
      </c>
      <c r="C225" s="689" t="s">
        <v>1014</v>
      </c>
      <c r="D225" s="692"/>
      <c r="E225" s="689" t="s">
        <v>1133</v>
      </c>
      <c r="F225" s="689">
        <v>7</v>
      </c>
      <c r="G225" s="710">
        <v>3800</v>
      </c>
      <c r="H225" s="134">
        <f t="shared" si="3"/>
        <v>26600</v>
      </c>
      <c r="I225" s="718"/>
      <c r="J225" s="11"/>
      <c r="K225" s="11"/>
      <c r="L225" s="137"/>
    </row>
    <row r="226" spans="1:12" s="2" customFormat="1" ht="15.75" customHeight="1">
      <c r="A226" s="11">
        <v>220</v>
      </c>
      <c r="B226" s="11" t="s">
        <v>1473</v>
      </c>
      <c r="C226" s="689" t="s">
        <v>888</v>
      </c>
      <c r="D226" s="692"/>
      <c r="E226" s="689" t="s">
        <v>1133</v>
      </c>
      <c r="F226" s="689">
        <v>1</v>
      </c>
      <c r="G226" s="710">
        <v>500</v>
      </c>
      <c r="H226" s="134">
        <f t="shared" si="3"/>
        <v>500</v>
      </c>
      <c r="I226" s="718"/>
      <c r="J226" s="11"/>
      <c r="K226" s="11"/>
      <c r="L226" s="137"/>
    </row>
    <row r="227" spans="1:12" s="2" customFormat="1" ht="15.75" customHeight="1">
      <c r="A227" s="11">
        <v>221</v>
      </c>
      <c r="B227" s="11" t="s">
        <v>1474</v>
      </c>
      <c r="C227" s="689" t="s">
        <v>891</v>
      </c>
      <c r="D227" s="692"/>
      <c r="E227" s="689" t="s">
        <v>1133</v>
      </c>
      <c r="F227" s="689">
        <v>1</v>
      </c>
      <c r="G227" s="710">
        <v>2100</v>
      </c>
      <c r="H227" s="134">
        <f t="shared" si="3"/>
        <v>2100</v>
      </c>
      <c r="I227" s="718"/>
      <c r="J227" s="11"/>
      <c r="K227" s="11"/>
      <c r="L227" s="137"/>
    </row>
    <row r="228" spans="1:12" s="2" customFormat="1" ht="15.75" customHeight="1">
      <c r="A228" s="11">
        <v>222</v>
      </c>
      <c r="B228" s="11" t="s">
        <v>1475</v>
      </c>
      <c r="C228" s="689" t="s">
        <v>1015</v>
      </c>
      <c r="D228" s="692"/>
      <c r="E228" s="689" t="s">
        <v>1133</v>
      </c>
      <c r="F228" s="689">
        <v>3</v>
      </c>
      <c r="G228" s="710">
        <v>5400</v>
      </c>
      <c r="H228" s="134">
        <f t="shared" si="3"/>
        <v>16200</v>
      </c>
      <c r="I228" s="718"/>
      <c r="J228" s="11"/>
      <c r="K228" s="11"/>
      <c r="L228" s="137"/>
    </row>
    <row r="229" spans="1:12" s="2" customFormat="1" ht="15.75" customHeight="1">
      <c r="A229" s="11">
        <v>223</v>
      </c>
      <c r="B229" s="11" t="s">
        <v>1476</v>
      </c>
      <c r="C229" s="689" t="s">
        <v>1016</v>
      </c>
      <c r="D229" s="692"/>
      <c r="E229" s="689" t="s">
        <v>1133</v>
      </c>
      <c r="F229" s="681">
        <v>4</v>
      </c>
      <c r="G229" s="710">
        <v>200</v>
      </c>
      <c r="H229" s="134">
        <f t="shared" si="3"/>
        <v>800</v>
      </c>
      <c r="I229" s="718"/>
      <c r="J229" s="11"/>
      <c r="K229" s="11"/>
      <c r="L229" s="137"/>
    </row>
    <row r="230" spans="1:12" s="2" customFormat="1" ht="15.75" customHeight="1">
      <c r="A230" s="11">
        <v>224</v>
      </c>
      <c r="B230" s="11" t="s">
        <v>1477</v>
      </c>
      <c r="C230" s="689" t="s">
        <v>1017</v>
      </c>
      <c r="D230" s="692"/>
      <c r="E230" s="689" t="s">
        <v>1133</v>
      </c>
      <c r="F230" s="689">
        <v>4</v>
      </c>
      <c r="G230" s="710">
        <v>4100</v>
      </c>
      <c r="H230" s="134">
        <f t="shared" si="3"/>
        <v>16400</v>
      </c>
      <c r="I230" s="718"/>
      <c r="J230" s="11"/>
      <c r="K230" s="11"/>
      <c r="L230" s="137"/>
    </row>
    <row r="231" spans="1:12" s="2" customFormat="1" ht="15.75" customHeight="1">
      <c r="A231" s="11">
        <v>225</v>
      </c>
      <c r="B231" s="11" t="s">
        <v>1478</v>
      </c>
      <c r="C231" s="689" t="s">
        <v>892</v>
      </c>
      <c r="D231" s="692"/>
      <c r="E231" s="689" t="s">
        <v>1133</v>
      </c>
      <c r="F231" s="689">
        <v>4</v>
      </c>
      <c r="G231" s="710">
        <v>5100</v>
      </c>
      <c r="H231" s="134">
        <f t="shared" si="3"/>
        <v>20400</v>
      </c>
      <c r="I231" s="718"/>
      <c r="J231" s="11"/>
      <c r="K231" s="11"/>
      <c r="L231" s="137"/>
    </row>
    <row r="232" spans="1:12" s="2" customFormat="1" ht="15.75" customHeight="1">
      <c r="A232" s="11">
        <v>226</v>
      </c>
      <c r="B232" s="11" t="s">
        <v>1479</v>
      </c>
      <c r="C232" s="689" t="s">
        <v>1018</v>
      </c>
      <c r="D232" s="692"/>
      <c r="E232" s="689" t="s">
        <v>1133</v>
      </c>
      <c r="F232" s="689">
        <v>12</v>
      </c>
      <c r="G232" s="710">
        <v>5300</v>
      </c>
      <c r="H232" s="134">
        <f t="shared" si="3"/>
        <v>63600</v>
      </c>
      <c r="I232" s="718"/>
      <c r="J232" s="11"/>
      <c r="K232" s="11"/>
      <c r="L232" s="137"/>
    </row>
    <row r="233" spans="1:12" s="2" customFormat="1" ht="15.75" customHeight="1">
      <c r="A233" s="11">
        <v>227</v>
      </c>
      <c r="B233" s="11" t="s">
        <v>1480</v>
      </c>
      <c r="C233" s="689" t="s">
        <v>1019</v>
      </c>
      <c r="D233" s="692"/>
      <c r="E233" s="689" t="s">
        <v>1133</v>
      </c>
      <c r="F233" s="689">
        <v>4</v>
      </c>
      <c r="G233" s="710">
        <v>5500</v>
      </c>
      <c r="H233" s="134">
        <f t="shared" si="3"/>
        <v>22000</v>
      </c>
      <c r="I233" s="718"/>
      <c r="J233" s="11"/>
      <c r="K233" s="11"/>
      <c r="L233" s="137"/>
    </row>
    <row r="234" spans="1:12" s="2" customFormat="1" ht="15.75" customHeight="1">
      <c r="A234" s="11">
        <v>228</v>
      </c>
      <c r="B234" s="11" t="s">
        <v>1481</v>
      </c>
      <c r="C234" s="689" t="s">
        <v>1020</v>
      </c>
      <c r="D234" s="692"/>
      <c r="E234" s="689" t="s">
        <v>1133</v>
      </c>
      <c r="F234" s="681">
        <v>9</v>
      </c>
      <c r="G234" s="710">
        <v>1100</v>
      </c>
      <c r="H234" s="134">
        <f t="shared" si="3"/>
        <v>9900</v>
      </c>
      <c r="I234" s="718"/>
      <c r="J234" s="11"/>
      <c r="K234" s="11"/>
      <c r="L234" s="137"/>
    </row>
    <row r="235" spans="1:12" s="2" customFormat="1" ht="15.75" customHeight="1">
      <c r="A235" s="11">
        <v>229</v>
      </c>
      <c r="B235" s="11" t="s">
        <v>1482</v>
      </c>
      <c r="C235" s="689" t="s">
        <v>1021</v>
      </c>
      <c r="D235" s="692"/>
      <c r="E235" s="689" t="s">
        <v>1133</v>
      </c>
      <c r="F235" s="689">
        <v>5</v>
      </c>
      <c r="G235" s="710">
        <v>4100</v>
      </c>
      <c r="H235" s="134">
        <f t="shared" si="3"/>
        <v>20500</v>
      </c>
      <c r="I235" s="718"/>
      <c r="J235" s="11"/>
      <c r="K235" s="11"/>
      <c r="L235" s="137"/>
    </row>
    <row r="236" spans="1:12" s="2" customFormat="1" ht="15.75" customHeight="1">
      <c r="A236" s="11">
        <v>230</v>
      </c>
      <c r="B236" s="11" t="s">
        <v>1483</v>
      </c>
      <c r="C236" s="689" t="s">
        <v>1022</v>
      </c>
      <c r="D236" s="692"/>
      <c r="E236" s="689" t="s">
        <v>1134</v>
      </c>
      <c r="F236" s="689">
        <v>2</v>
      </c>
      <c r="G236" s="710">
        <v>2200</v>
      </c>
      <c r="H236" s="134">
        <f t="shared" si="3"/>
        <v>4400</v>
      </c>
      <c r="I236" s="718"/>
      <c r="J236" s="11"/>
      <c r="K236" s="679" t="s">
        <v>1243</v>
      </c>
      <c r="L236" s="725"/>
    </row>
    <row r="237" spans="1:12" s="2" customFormat="1" ht="15.75" customHeight="1">
      <c r="A237" s="11">
        <v>231</v>
      </c>
      <c r="B237" s="11" t="s">
        <v>1484</v>
      </c>
      <c r="C237" s="689" t="s">
        <v>897</v>
      </c>
      <c r="D237" s="692"/>
      <c r="E237" s="689" t="s">
        <v>1134</v>
      </c>
      <c r="F237" s="689">
        <v>3</v>
      </c>
      <c r="G237" s="710">
        <v>2200</v>
      </c>
      <c r="H237" s="134">
        <f t="shared" si="3"/>
        <v>6600</v>
      </c>
      <c r="I237" s="718"/>
      <c r="J237" s="11"/>
      <c r="K237" s="679" t="s">
        <v>1243</v>
      </c>
      <c r="L237" s="725"/>
    </row>
    <row r="238" spans="1:12" s="2" customFormat="1" ht="15.75" customHeight="1">
      <c r="A238" s="11">
        <v>232</v>
      </c>
      <c r="B238" s="11" t="s">
        <v>1485</v>
      </c>
      <c r="C238" s="689" t="s">
        <v>937</v>
      </c>
      <c r="D238" s="692"/>
      <c r="E238" s="689" t="s">
        <v>1133</v>
      </c>
      <c r="F238" s="681">
        <v>1</v>
      </c>
      <c r="G238" s="710">
        <v>500</v>
      </c>
      <c r="H238" s="134">
        <f t="shared" si="3"/>
        <v>500</v>
      </c>
      <c r="I238" s="718"/>
      <c r="J238" s="11"/>
      <c r="K238" s="11"/>
      <c r="L238" s="137"/>
    </row>
    <row r="239" spans="1:12" s="2" customFormat="1" ht="15.75" customHeight="1">
      <c r="A239" s="11">
        <v>233</v>
      </c>
      <c r="B239" s="11" t="s">
        <v>1486</v>
      </c>
      <c r="C239" s="689" t="s">
        <v>1023</v>
      </c>
      <c r="D239" s="692"/>
      <c r="E239" s="689" t="s">
        <v>1133</v>
      </c>
      <c r="F239" s="689">
        <v>7</v>
      </c>
      <c r="G239" s="710">
        <v>2300</v>
      </c>
      <c r="H239" s="134">
        <f t="shared" si="3"/>
        <v>16100</v>
      </c>
      <c r="I239" s="718"/>
      <c r="J239" s="11"/>
      <c r="K239" s="11"/>
      <c r="L239" s="137"/>
    </row>
    <row r="240" spans="1:13" s="2" customFormat="1" ht="15.75" customHeight="1">
      <c r="A240" s="11">
        <v>234</v>
      </c>
      <c r="B240" s="11" t="s">
        <v>1487</v>
      </c>
      <c r="C240" s="689" t="s">
        <v>1024</v>
      </c>
      <c r="D240" s="692"/>
      <c r="E240" s="689" t="s">
        <v>1133</v>
      </c>
      <c r="F240" s="689">
        <v>1</v>
      </c>
      <c r="G240" s="710">
        <v>3100</v>
      </c>
      <c r="H240" s="134">
        <f aca="true" t="shared" si="4" ref="H240:H298">F240*G240</f>
        <v>3100</v>
      </c>
      <c r="I240" s="718"/>
      <c r="J240" s="11"/>
      <c r="K240" s="11"/>
      <c r="L240" s="725"/>
      <c r="M240" s="678"/>
    </row>
    <row r="241" spans="1:13" s="2" customFormat="1" ht="15.75" customHeight="1">
      <c r="A241" s="11">
        <v>235</v>
      </c>
      <c r="B241" s="11" t="s">
        <v>1488</v>
      </c>
      <c r="C241" s="689" t="s">
        <v>902</v>
      </c>
      <c r="D241" s="692"/>
      <c r="E241" s="689" t="s">
        <v>1133</v>
      </c>
      <c r="F241" s="689">
        <v>1</v>
      </c>
      <c r="G241" s="710">
        <v>2600</v>
      </c>
      <c r="H241" s="134">
        <f t="shared" si="4"/>
        <v>2600</v>
      </c>
      <c r="I241" s="718"/>
      <c r="J241" s="11"/>
      <c r="K241" s="11"/>
      <c r="L241" s="725"/>
      <c r="M241" s="678"/>
    </row>
    <row r="242" spans="1:13" s="2" customFormat="1" ht="15.75" customHeight="1">
      <c r="A242" s="11">
        <v>236</v>
      </c>
      <c r="B242" s="11" t="s">
        <v>1489</v>
      </c>
      <c r="C242" s="689" t="s">
        <v>904</v>
      </c>
      <c r="D242" s="692"/>
      <c r="E242" s="689" t="s">
        <v>1133</v>
      </c>
      <c r="F242" s="689">
        <v>8</v>
      </c>
      <c r="G242" s="710">
        <v>1800</v>
      </c>
      <c r="H242" s="134">
        <f t="shared" si="4"/>
        <v>14400</v>
      </c>
      <c r="I242" s="718"/>
      <c r="J242" s="11"/>
      <c r="K242" s="679" t="s">
        <v>1242</v>
      </c>
      <c r="L242" s="725"/>
      <c r="M242" s="678"/>
    </row>
    <row r="243" spans="1:13" s="2" customFormat="1" ht="15.75" customHeight="1">
      <c r="A243" s="11">
        <v>237</v>
      </c>
      <c r="B243" s="11" t="s">
        <v>1490</v>
      </c>
      <c r="C243" s="689" t="s">
        <v>905</v>
      </c>
      <c r="D243" s="692"/>
      <c r="E243" s="689" t="s">
        <v>1133</v>
      </c>
      <c r="F243" s="689">
        <v>12</v>
      </c>
      <c r="G243" s="710">
        <v>1400</v>
      </c>
      <c r="H243" s="134">
        <f t="shared" si="4"/>
        <v>16800</v>
      </c>
      <c r="I243" s="718"/>
      <c r="J243" s="11"/>
      <c r="K243" s="679" t="s">
        <v>1242</v>
      </c>
      <c r="L243" s="725"/>
      <c r="M243" s="678"/>
    </row>
    <row r="244" spans="1:13" s="2" customFormat="1" ht="15.75" customHeight="1">
      <c r="A244" s="11">
        <v>238</v>
      </c>
      <c r="B244" s="11" t="s">
        <v>1491</v>
      </c>
      <c r="C244" s="689" t="s">
        <v>906</v>
      </c>
      <c r="D244" s="692"/>
      <c r="E244" s="689" t="s">
        <v>1133</v>
      </c>
      <c r="F244" s="689">
        <v>7</v>
      </c>
      <c r="G244" s="710">
        <v>1000</v>
      </c>
      <c r="H244" s="134">
        <f t="shared" si="4"/>
        <v>7000</v>
      </c>
      <c r="I244" s="718"/>
      <c r="J244" s="11"/>
      <c r="K244" s="679" t="s">
        <v>1242</v>
      </c>
      <c r="L244" s="725"/>
      <c r="M244" s="678"/>
    </row>
    <row r="245" spans="1:12" s="2" customFormat="1" ht="15.75" customHeight="1">
      <c r="A245" s="11">
        <v>239</v>
      </c>
      <c r="B245" s="11" t="s">
        <v>1492</v>
      </c>
      <c r="C245" s="689" t="s">
        <v>1025</v>
      </c>
      <c r="D245" s="692"/>
      <c r="E245" s="689" t="s">
        <v>1133</v>
      </c>
      <c r="F245" s="689">
        <v>11</v>
      </c>
      <c r="G245" s="710">
        <v>3100</v>
      </c>
      <c r="H245" s="134">
        <f t="shared" si="4"/>
        <v>34100</v>
      </c>
      <c r="I245" s="718"/>
      <c r="J245" s="11"/>
      <c r="K245" s="11"/>
      <c r="L245" s="137"/>
    </row>
    <row r="246" spans="1:12" s="2" customFormat="1" ht="15.75" customHeight="1">
      <c r="A246" s="11">
        <v>240</v>
      </c>
      <c r="B246" s="11" t="s">
        <v>1493</v>
      </c>
      <c r="C246" s="689" t="s">
        <v>908</v>
      </c>
      <c r="D246" s="692"/>
      <c r="E246" s="689" t="s">
        <v>1135</v>
      </c>
      <c r="F246" s="689">
        <v>3</v>
      </c>
      <c r="G246" s="710">
        <v>5000</v>
      </c>
      <c r="H246" s="134">
        <f t="shared" si="4"/>
        <v>15000</v>
      </c>
      <c r="I246" s="718"/>
      <c r="J246" s="11"/>
      <c r="K246" s="11"/>
      <c r="L246" s="137"/>
    </row>
    <row r="247" spans="1:12" s="2" customFormat="1" ht="15.75" customHeight="1">
      <c r="A247" s="11">
        <v>241</v>
      </c>
      <c r="B247" s="11" t="s">
        <v>1494</v>
      </c>
      <c r="C247" s="689" t="s">
        <v>909</v>
      </c>
      <c r="D247" s="692"/>
      <c r="E247" s="689" t="s">
        <v>1135</v>
      </c>
      <c r="F247" s="689">
        <v>3</v>
      </c>
      <c r="G247" s="710">
        <v>2800</v>
      </c>
      <c r="H247" s="134">
        <f t="shared" si="4"/>
        <v>8400</v>
      </c>
      <c r="I247" s="718"/>
      <c r="J247" s="11"/>
      <c r="K247" s="11"/>
      <c r="L247" s="137"/>
    </row>
    <row r="248" spans="1:12" s="2" customFormat="1" ht="15.75" customHeight="1">
      <c r="A248" s="11">
        <v>242</v>
      </c>
      <c r="B248" s="11" t="s">
        <v>1495</v>
      </c>
      <c r="C248" s="689" t="s">
        <v>1026</v>
      </c>
      <c r="D248" s="692"/>
      <c r="E248" s="689" t="s">
        <v>1133</v>
      </c>
      <c r="F248" s="681">
        <v>8</v>
      </c>
      <c r="G248" s="710">
        <v>2600</v>
      </c>
      <c r="H248" s="134">
        <f t="shared" si="4"/>
        <v>20800</v>
      </c>
      <c r="I248" s="718"/>
      <c r="J248" s="11"/>
      <c r="K248" s="11"/>
      <c r="L248" s="137"/>
    </row>
    <row r="249" spans="1:12" s="2" customFormat="1" ht="15.75" customHeight="1">
      <c r="A249" s="11">
        <v>243</v>
      </c>
      <c r="B249" s="11" t="s">
        <v>1496</v>
      </c>
      <c r="C249" s="689" t="s">
        <v>1027</v>
      </c>
      <c r="D249" s="692"/>
      <c r="E249" s="689" t="s">
        <v>1133</v>
      </c>
      <c r="F249" s="689">
        <v>5</v>
      </c>
      <c r="G249" s="710">
        <v>6600</v>
      </c>
      <c r="H249" s="134">
        <f t="shared" si="4"/>
        <v>33000</v>
      </c>
      <c r="I249" s="718"/>
      <c r="J249" s="11"/>
      <c r="K249" s="11"/>
      <c r="L249" s="137"/>
    </row>
    <row r="250" spans="1:13" s="2" customFormat="1" ht="15.75" customHeight="1">
      <c r="A250" s="11">
        <v>244</v>
      </c>
      <c r="B250" s="11" t="s">
        <v>1497</v>
      </c>
      <c r="C250" s="689" t="s">
        <v>910</v>
      </c>
      <c r="D250" s="692"/>
      <c r="E250" s="689" t="s">
        <v>1133</v>
      </c>
      <c r="F250" s="689">
        <v>6</v>
      </c>
      <c r="G250" s="710">
        <v>2100</v>
      </c>
      <c r="H250" s="134">
        <f t="shared" si="4"/>
        <v>12600</v>
      </c>
      <c r="I250" s="718"/>
      <c r="J250" s="11"/>
      <c r="K250" s="692" t="s">
        <v>1141</v>
      </c>
      <c r="L250" s="137"/>
      <c r="M250" s="678"/>
    </row>
    <row r="251" spans="1:13" s="2" customFormat="1" ht="15.75" customHeight="1">
      <c r="A251" s="11">
        <v>245</v>
      </c>
      <c r="B251" s="11" t="s">
        <v>1498</v>
      </c>
      <c r="C251" s="689" t="s">
        <v>911</v>
      </c>
      <c r="D251" s="692"/>
      <c r="E251" s="689" t="s">
        <v>1133</v>
      </c>
      <c r="F251" s="689">
        <v>7</v>
      </c>
      <c r="G251" s="710">
        <v>2500</v>
      </c>
      <c r="H251" s="134">
        <f t="shared" si="4"/>
        <v>17500</v>
      </c>
      <c r="I251" s="718"/>
      <c r="J251" s="11"/>
      <c r="K251" s="692" t="s">
        <v>1141</v>
      </c>
      <c r="L251" s="137"/>
      <c r="M251" s="678"/>
    </row>
    <row r="252" spans="1:12" s="2" customFormat="1" ht="15.75" customHeight="1">
      <c r="A252" s="11">
        <v>246</v>
      </c>
      <c r="B252" s="11" t="s">
        <v>1499</v>
      </c>
      <c r="C252" s="689" t="s">
        <v>1028</v>
      </c>
      <c r="D252" s="692"/>
      <c r="E252" s="689" t="s">
        <v>1133</v>
      </c>
      <c r="F252" s="689">
        <v>7</v>
      </c>
      <c r="G252" s="710">
        <v>1200</v>
      </c>
      <c r="H252" s="134">
        <f t="shared" si="4"/>
        <v>8400</v>
      </c>
      <c r="I252" s="718"/>
      <c r="J252" s="11"/>
      <c r="K252" s="11"/>
      <c r="L252" s="137"/>
    </row>
    <row r="253" spans="1:12" s="2" customFormat="1" ht="15.75" customHeight="1">
      <c r="A253" s="11">
        <v>247</v>
      </c>
      <c r="B253" s="11" t="s">
        <v>1500</v>
      </c>
      <c r="C253" s="689" t="s">
        <v>1029</v>
      </c>
      <c r="D253" s="692"/>
      <c r="E253" s="689" t="s">
        <v>1133</v>
      </c>
      <c r="F253" s="689">
        <v>2</v>
      </c>
      <c r="G253" s="710">
        <v>2200</v>
      </c>
      <c r="H253" s="134">
        <f t="shared" si="4"/>
        <v>4400</v>
      </c>
      <c r="I253" s="718"/>
      <c r="J253" s="11"/>
      <c r="K253" s="11"/>
      <c r="L253" s="137"/>
    </row>
    <row r="254" spans="1:12" s="2" customFormat="1" ht="15.75" customHeight="1">
      <c r="A254" s="11">
        <v>248</v>
      </c>
      <c r="B254" s="11" t="s">
        <v>1501</v>
      </c>
      <c r="C254" s="689" t="s">
        <v>1030</v>
      </c>
      <c r="D254" s="692"/>
      <c r="E254" s="689" t="s">
        <v>1133</v>
      </c>
      <c r="F254" s="689">
        <v>3</v>
      </c>
      <c r="G254" s="710">
        <v>1900</v>
      </c>
      <c r="H254" s="134">
        <f t="shared" si="4"/>
        <v>5700</v>
      </c>
      <c r="I254" s="718"/>
      <c r="J254" s="11"/>
      <c r="K254" s="11"/>
      <c r="L254" s="137"/>
    </row>
    <row r="255" spans="1:12" s="2" customFormat="1" ht="15.75" customHeight="1">
      <c r="A255" s="11">
        <v>249</v>
      </c>
      <c r="B255" s="11" t="s">
        <v>1502</v>
      </c>
      <c r="C255" s="689" t="s">
        <v>912</v>
      </c>
      <c r="D255" s="692"/>
      <c r="E255" s="689" t="s">
        <v>1133</v>
      </c>
      <c r="F255" s="689">
        <v>5</v>
      </c>
      <c r="G255" s="710">
        <v>2400</v>
      </c>
      <c r="H255" s="134">
        <f t="shared" si="4"/>
        <v>12000</v>
      </c>
      <c r="I255" s="718"/>
      <c r="J255" s="11"/>
      <c r="K255" s="11"/>
      <c r="L255" s="137"/>
    </row>
    <row r="256" spans="1:12" s="2" customFormat="1" ht="15.75" customHeight="1">
      <c r="A256" s="11">
        <v>250</v>
      </c>
      <c r="B256" s="11" t="s">
        <v>1503</v>
      </c>
      <c r="C256" s="689" t="s">
        <v>1031</v>
      </c>
      <c r="D256" s="692"/>
      <c r="E256" s="689" t="s">
        <v>1133</v>
      </c>
      <c r="F256" s="681">
        <v>3</v>
      </c>
      <c r="G256" s="710">
        <v>200</v>
      </c>
      <c r="H256" s="134">
        <f t="shared" si="4"/>
        <v>600</v>
      </c>
      <c r="I256" s="718"/>
      <c r="J256" s="11"/>
      <c r="K256" s="11"/>
      <c r="L256" s="137"/>
    </row>
    <row r="257" spans="1:12" s="2" customFormat="1" ht="15.75" customHeight="1">
      <c r="A257" s="11">
        <v>251</v>
      </c>
      <c r="B257" s="11" t="s">
        <v>1504</v>
      </c>
      <c r="C257" s="689" t="s">
        <v>1032</v>
      </c>
      <c r="D257" s="692"/>
      <c r="E257" s="689" t="s">
        <v>1133</v>
      </c>
      <c r="F257" s="689">
        <v>23</v>
      </c>
      <c r="G257" s="710">
        <v>1100</v>
      </c>
      <c r="H257" s="134">
        <f t="shared" si="4"/>
        <v>25300</v>
      </c>
      <c r="I257" s="718"/>
      <c r="J257" s="11"/>
      <c r="K257" s="11"/>
      <c r="L257" s="137"/>
    </row>
    <row r="258" spans="1:12" s="2" customFormat="1" ht="15.75" customHeight="1">
      <c r="A258" s="11">
        <v>252</v>
      </c>
      <c r="B258" s="11" t="s">
        <v>1505</v>
      </c>
      <c r="C258" s="689" t="s">
        <v>1033</v>
      </c>
      <c r="D258" s="692"/>
      <c r="E258" s="689" t="s">
        <v>1133</v>
      </c>
      <c r="F258" s="689">
        <v>13</v>
      </c>
      <c r="G258" s="710">
        <v>3300</v>
      </c>
      <c r="H258" s="134">
        <f t="shared" si="4"/>
        <v>42900</v>
      </c>
      <c r="I258" s="718"/>
      <c r="J258" s="11"/>
      <c r="K258" s="11"/>
      <c r="L258" s="137"/>
    </row>
    <row r="259" spans="1:12" s="2" customFormat="1" ht="15.75" customHeight="1">
      <c r="A259" s="11">
        <v>253</v>
      </c>
      <c r="B259" s="11" t="s">
        <v>1506</v>
      </c>
      <c r="C259" s="689" t="s">
        <v>1034</v>
      </c>
      <c r="D259" s="692"/>
      <c r="E259" s="689" t="s">
        <v>1133</v>
      </c>
      <c r="F259" s="689">
        <v>11</v>
      </c>
      <c r="G259" s="710">
        <v>3500</v>
      </c>
      <c r="H259" s="134">
        <f t="shared" si="4"/>
        <v>38500</v>
      </c>
      <c r="I259" s="718"/>
      <c r="J259" s="11"/>
      <c r="K259" s="11"/>
      <c r="L259" s="137"/>
    </row>
    <row r="260" spans="1:12" s="2" customFormat="1" ht="15.75" customHeight="1">
      <c r="A260" s="11">
        <v>254</v>
      </c>
      <c r="B260" s="11" t="s">
        <v>1507</v>
      </c>
      <c r="C260" s="689" t="s">
        <v>1035</v>
      </c>
      <c r="D260" s="692"/>
      <c r="E260" s="689" t="s">
        <v>1133</v>
      </c>
      <c r="F260" s="689">
        <v>8</v>
      </c>
      <c r="G260" s="710">
        <v>2100</v>
      </c>
      <c r="H260" s="134">
        <f t="shared" si="4"/>
        <v>16800</v>
      </c>
      <c r="I260" s="718"/>
      <c r="J260" s="11"/>
      <c r="K260" s="11"/>
      <c r="L260" s="137"/>
    </row>
    <row r="261" spans="1:12" s="2" customFormat="1" ht="15.75" customHeight="1">
      <c r="A261" s="11">
        <v>255</v>
      </c>
      <c r="B261" s="11" t="s">
        <v>1508</v>
      </c>
      <c r="C261" s="689" t="s">
        <v>913</v>
      </c>
      <c r="D261" s="692"/>
      <c r="E261" s="689" t="s">
        <v>1133</v>
      </c>
      <c r="F261" s="689">
        <v>2</v>
      </c>
      <c r="G261" s="710">
        <v>2800</v>
      </c>
      <c r="H261" s="134">
        <f t="shared" si="4"/>
        <v>5600</v>
      </c>
      <c r="I261" s="718"/>
      <c r="J261" s="11"/>
      <c r="K261" s="11"/>
      <c r="L261" s="137"/>
    </row>
    <row r="262" spans="1:12" s="2" customFormat="1" ht="15.75" customHeight="1">
      <c r="A262" s="11">
        <v>256</v>
      </c>
      <c r="B262" s="11" t="s">
        <v>1509</v>
      </c>
      <c r="C262" s="689" t="s">
        <v>1036</v>
      </c>
      <c r="D262" s="692"/>
      <c r="E262" s="689" t="s">
        <v>1134</v>
      </c>
      <c r="F262" s="689">
        <v>10</v>
      </c>
      <c r="G262" s="710">
        <v>3100</v>
      </c>
      <c r="H262" s="134">
        <f t="shared" si="4"/>
        <v>31000</v>
      </c>
      <c r="I262" s="718"/>
      <c r="J262" s="11"/>
      <c r="K262" s="11"/>
      <c r="L262" s="137"/>
    </row>
    <row r="263" spans="1:12" s="2" customFormat="1" ht="15.75" customHeight="1">
      <c r="A263" s="11">
        <v>257</v>
      </c>
      <c r="B263" s="11" t="s">
        <v>1510</v>
      </c>
      <c r="C263" s="689" t="s">
        <v>1037</v>
      </c>
      <c r="D263" s="692"/>
      <c r="E263" s="689" t="s">
        <v>1133</v>
      </c>
      <c r="F263" s="689">
        <v>13</v>
      </c>
      <c r="G263" s="710">
        <v>1900</v>
      </c>
      <c r="H263" s="134">
        <f t="shared" si="4"/>
        <v>24700</v>
      </c>
      <c r="I263" s="718"/>
      <c r="J263" s="11"/>
      <c r="K263" s="11"/>
      <c r="L263" s="137"/>
    </row>
    <row r="264" spans="1:12" s="2" customFormat="1" ht="15.75" customHeight="1">
      <c r="A264" s="11">
        <v>258</v>
      </c>
      <c r="B264" s="11" t="s">
        <v>1511</v>
      </c>
      <c r="C264" s="689" t="s">
        <v>1038</v>
      </c>
      <c r="D264" s="692"/>
      <c r="E264" s="689" t="s">
        <v>1133</v>
      </c>
      <c r="F264" s="689">
        <v>1</v>
      </c>
      <c r="G264" s="710">
        <v>5200</v>
      </c>
      <c r="H264" s="134">
        <f t="shared" si="4"/>
        <v>5200</v>
      </c>
      <c r="I264" s="718"/>
      <c r="J264" s="11"/>
      <c r="K264" s="11"/>
      <c r="L264" s="137"/>
    </row>
    <row r="265" spans="1:12" s="2" customFormat="1" ht="15.75" customHeight="1">
      <c r="A265" s="11">
        <v>259</v>
      </c>
      <c r="B265" s="11" t="s">
        <v>1512</v>
      </c>
      <c r="C265" s="689" t="s">
        <v>1039</v>
      </c>
      <c r="D265" s="692"/>
      <c r="E265" s="689" t="s">
        <v>1133</v>
      </c>
      <c r="F265" s="689">
        <v>2</v>
      </c>
      <c r="G265" s="710">
        <v>6600</v>
      </c>
      <c r="H265" s="134">
        <f t="shared" si="4"/>
        <v>13200</v>
      </c>
      <c r="I265" s="718"/>
      <c r="J265" s="11"/>
      <c r="K265" s="11"/>
      <c r="L265" s="137"/>
    </row>
    <row r="266" spans="1:12" s="2" customFormat="1" ht="15.75" customHeight="1">
      <c r="A266" s="11">
        <v>260</v>
      </c>
      <c r="B266" s="11" t="s">
        <v>1513</v>
      </c>
      <c r="C266" s="689" t="s">
        <v>917</v>
      </c>
      <c r="D266" s="692"/>
      <c r="E266" s="689" t="s">
        <v>1133</v>
      </c>
      <c r="F266" s="689">
        <v>1</v>
      </c>
      <c r="G266" s="710">
        <v>2100</v>
      </c>
      <c r="H266" s="134">
        <f t="shared" si="4"/>
        <v>2100</v>
      </c>
      <c r="I266" s="718"/>
      <c r="J266" s="11"/>
      <c r="K266" s="11"/>
      <c r="L266" s="137"/>
    </row>
    <row r="267" spans="1:12" s="2" customFormat="1" ht="15.75" customHeight="1">
      <c r="A267" s="11">
        <v>261</v>
      </c>
      <c r="B267" s="11" t="s">
        <v>1514</v>
      </c>
      <c r="C267" s="689" t="s">
        <v>1040</v>
      </c>
      <c r="D267" s="692"/>
      <c r="E267" s="689" t="s">
        <v>1133</v>
      </c>
      <c r="F267" s="689">
        <v>1</v>
      </c>
      <c r="G267" s="710">
        <v>3500</v>
      </c>
      <c r="H267" s="134">
        <f t="shared" si="4"/>
        <v>3500</v>
      </c>
      <c r="I267" s="718"/>
      <c r="J267" s="11"/>
      <c r="K267" s="11"/>
      <c r="L267" s="137"/>
    </row>
    <row r="268" spans="1:12" s="2" customFormat="1" ht="15.75" customHeight="1">
      <c r="A268" s="11">
        <v>262</v>
      </c>
      <c r="B268" s="11" t="s">
        <v>1515</v>
      </c>
      <c r="C268" s="689" t="s">
        <v>1041</v>
      </c>
      <c r="D268" s="692"/>
      <c r="E268" s="689" t="s">
        <v>1133</v>
      </c>
      <c r="F268" s="689">
        <v>4</v>
      </c>
      <c r="G268" s="710">
        <v>14400</v>
      </c>
      <c r="H268" s="134">
        <f t="shared" si="4"/>
        <v>57600</v>
      </c>
      <c r="I268" s="718"/>
      <c r="J268" s="11"/>
      <c r="K268" s="11"/>
      <c r="L268" s="137"/>
    </row>
    <row r="269" spans="1:12" s="2" customFormat="1" ht="15.75" customHeight="1">
      <c r="A269" s="11">
        <v>263</v>
      </c>
      <c r="B269" s="11" t="s">
        <v>1516</v>
      </c>
      <c r="C269" s="689" t="s">
        <v>1042</v>
      </c>
      <c r="D269" s="692"/>
      <c r="E269" s="689" t="s">
        <v>1133</v>
      </c>
      <c r="F269" s="689">
        <v>1</v>
      </c>
      <c r="G269" s="710">
        <v>2100</v>
      </c>
      <c r="H269" s="134">
        <f t="shared" si="4"/>
        <v>2100</v>
      </c>
      <c r="I269" s="718"/>
      <c r="J269" s="11"/>
      <c r="K269" s="11"/>
      <c r="L269" s="137"/>
    </row>
    <row r="270" spans="1:12" s="2" customFormat="1" ht="15.75" customHeight="1">
      <c r="A270" s="11">
        <v>264</v>
      </c>
      <c r="B270" s="11" t="s">
        <v>1517</v>
      </c>
      <c r="C270" s="689" t="s">
        <v>1043</v>
      </c>
      <c r="D270" s="692"/>
      <c r="E270" s="689" t="s">
        <v>1133</v>
      </c>
      <c r="F270" s="689">
        <v>1</v>
      </c>
      <c r="G270" s="710">
        <v>4500</v>
      </c>
      <c r="H270" s="134">
        <f t="shared" si="4"/>
        <v>4500</v>
      </c>
      <c r="I270" s="718"/>
      <c r="J270" s="11"/>
      <c r="K270" s="11"/>
      <c r="L270" s="137"/>
    </row>
    <row r="271" spans="1:12" s="2" customFormat="1" ht="15.75" customHeight="1">
      <c r="A271" s="11">
        <v>265</v>
      </c>
      <c r="B271" s="11" t="s">
        <v>1518</v>
      </c>
      <c r="C271" s="689" t="s">
        <v>1044</v>
      </c>
      <c r="D271" s="692"/>
      <c r="E271" s="689" t="s">
        <v>1133</v>
      </c>
      <c r="F271" s="689">
        <v>1</v>
      </c>
      <c r="G271" s="710">
        <v>900</v>
      </c>
      <c r="H271" s="134">
        <f t="shared" si="4"/>
        <v>900</v>
      </c>
      <c r="I271" s="718"/>
      <c r="J271" s="11"/>
      <c r="K271" s="11"/>
      <c r="L271" s="137"/>
    </row>
    <row r="272" spans="1:12" s="2" customFormat="1" ht="15.75" customHeight="1">
      <c r="A272" s="11">
        <v>266</v>
      </c>
      <c r="B272" s="11" t="s">
        <v>1519</v>
      </c>
      <c r="C272" s="689" t="s">
        <v>1045</v>
      </c>
      <c r="D272" s="692"/>
      <c r="E272" s="689" t="s">
        <v>1133</v>
      </c>
      <c r="F272" s="689">
        <v>1</v>
      </c>
      <c r="G272" s="710">
        <v>2400</v>
      </c>
      <c r="H272" s="134">
        <f t="shared" si="4"/>
        <v>2400</v>
      </c>
      <c r="I272" s="718"/>
      <c r="J272" s="11"/>
      <c r="K272" s="11"/>
      <c r="L272" s="137"/>
    </row>
    <row r="273" spans="1:12" s="2" customFormat="1" ht="15.75" customHeight="1">
      <c r="A273" s="11">
        <v>267</v>
      </c>
      <c r="B273" s="11" t="s">
        <v>1520</v>
      </c>
      <c r="C273" s="689" t="s">
        <v>1046</v>
      </c>
      <c r="D273" s="692"/>
      <c r="E273" s="689" t="s">
        <v>1133</v>
      </c>
      <c r="F273" s="689">
        <v>4</v>
      </c>
      <c r="G273" s="710">
        <v>3200</v>
      </c>
      <c r="H273" s="134">
        <f t="shared" si="4"/>
        <v>12800</v>
      </c>
      <c r="I273" s="718"/>
      <c r="J273" s="11"/>
      <c r="K273" s="11"/>
      <c r="L273" s="137"/>
    </row>
    <row r="274" spans="1:12" s="2" customFormat="1" ht="15.75" customHeight="1">
      <c r="A274" s="11">
        <v>268</v>
      </c>
      <c r="B274" s="11" t="s">
        <v>1521</v>
      </c>
      <c r="C274" s="689" t="s">
        <v>1047</v>
      </c>
      <c r="D274" s="692"/>
      <c r="E274" s="689" t="s">
        <v>1133</v>
      </c>
      <c r="F274" s="689">
        <v>1</v>
      </c>
      <c r="G274" s="710">
        <v>900</v>
      </c>
      <c r="H274" s="134">
        <f t="shared" si="4"/>
        <v>900</v>
      </c>
      <c r="I274" s="718"/>
      <c r="J274" s="11"/>
      <c r="K274" s="11"/>
      <c r="L274" s="137"/>
    </row>
    <row r="275" spans="1:12" s="2" customFormat="1" ht="15.75" customHeight="1">
      <c r="A275" s="11">
        <v>269</v>
      </c>
      <c r="B275" s="11" t="s">
        <v>1522</v>
      </c>
      <c r="C275" s="689" t="s">
        <v>1048</v>
      </c>
      <c r="D275" s="692"/>
      <c r="E275" s="689" t="s">
        <v>1133</v>
      </c>
      <c r="F275" s="689">
        <v>5</v>
      </c>
      <c r="G275" s="710">
        <v>1900</v>
      </c>
      <c r="H275" s="134">
        <f t="shared" si="4"/>
        <v>9500</v>
      </c>
      <c r="I275" s="718"/>
      <c r="J275" s="11"/>
      <c r="K275" s="11"/>
      <c r="L275" s="137"/>
    </row>
    <row r="276" spans="1:12" s="2" customFormat="1" ht="15.75" customHeight="1">
      <c r="A276" s="11">
        <v>270</v>
      </c>
      <c r="B276" s="11" t="s">
        <v>1523</v>
      </c>
      <c r="C276" s="689" t="s">
        <v>1049</v>
      </c>
      <c r="D276" s="692"/>
      <c r="E276" s="689" t="s">
        <v>1133</v>
      </c>
      <c r="F276" s="689">
        <v>1</v>
      </c>
      <c r="G276" s="710">
        <v>3200</v>
      </c>
      <c r="H276" s="134">
        <f t="shared" si="4"/>
        <v>3200</v>
      </c>
      <c r="I276" s="718"/>
      <c r="J276" s="11"/>
      <c r="K276" s="11"/>
      <c r="L276" s="137"/>
    </row>
    <row r="277" spans="1:12" s="2" customFormat="1" ht="15.75" customHeight="1">
      <c r="A277" s="11">
        <v>271</v>
      </c>
      <c r="B277" s="11" t="s">
        <v>1524</v>
      </c>
      <c r="C277" s="689" t="s">
        <v>1050</v>
      </c>
      <c r="D277" s="692"/>
      <c r="E277" s="689" t="s">
        <v>1133</v>
      </c>
      <c r="F277" s="689">
        <v>9</v>
      </c>
      <c r="G277" s="710">
        <v>3400</v>
      </c>
      <c r="H277" s="134">
        <f t="shared" si="4"/>
        <v>30600</v>
      </c>
      <c r="I277" s="718"/>
      <c r="J277" s="11"/>
      <c r="K277" s="11"/>
      <c r="L277" s="137"/>
    </row>
    <row r="278" spans="1:12" s="2" customFormat="1" ht="15.75" customHeight="1">
      <c r="A278" s="11">
        <v>272</v>
      </c>
      <c r="B278" s="11" t="s">
        <v>1525</v>
      </c>
      <c r="C278" s="689" t="s">
        <v>1051</v>
      </c>
      <c r="D278" s="692"/>
      <c r="E278" s="689" t="s">
        <v>1133</v>
      </c>
      <c r="F278" s="689">
        <v>10</v>
      </c>
      <c r="G278" s="710">
        <v>1100</v>
      </c>
      <c r="H278" s="134">
        <f t="shared" si="4"/>
        <v>11000</v>
      </c>
      <c r="I278" s="718"/>
      <c r="J278" s="11"/>
      <c r="K278" s="11"/>
      <c r="L278" s="137"/>
    </row>
    <row r="279" spans="1:12" s="2" customFormat="1" ht="15.75" customHeight="1">
      <c r="A279" s="11">
        <v>273</v>
      </c>
      <c r="B279" s="11" t="s">
        <v>1526</v>
      </c>
      <c r="C279" s="689" t="s">
        <v>1052</v>
      </c>
      <c r="D279" s="692"/>
      <c r="E279" s="689" t="s">
        <v>1133</v>
      </c>
      <c r="F279" s="689">
        <v>3</v>
      </c>
      <c r="G279" s="710">
        <v>3100</v>
      </c>
      <c r="H279" s="134">
        <f t="shared" si="4"/>
        <v>9300</v>
      </c>
      <c r="I279" s="718"/>
      <c r="J279" s="11"/>
      <c r="K279" s="11"/>
      <c r="L279" s="137"/>
    </row>
    <row r="280" spans="1:12" s="2" customFormat="1" ht="15.75" customHeight="1">
      <c r="A280" s="11">
        <v>274</v>
      </c>
      <c r="B280" s="11" t="s">
        <v>1527</v>
      </c>
      <c r="C280" s="689" t="s">
        <v>1053</v>
      </c>
      <c r="D280" s="692"/>
      <c r="E280" s="689" t="s">
        <v>1133</v>
      </c>
      <c r="F280" s="689">
        <v>2</v>
      </c>
      <c r="G280" s="710">
        <v>1000</v>
      </c>
      <c r="H280" s="134">
        <f t="shared" si="4"/>
        <v>2000</v>
      </c>
      <c r="I280" s="718"/>
      <c r="J280" s="11"/>
      <c r="K280" s="11"/>
      <c r="L280" s="137"/>
    </row>
    <row r="281" spans="1:12" s="2" customFormat="1" ht="15.75" customHeight="1">
      <c r="A281" s="11">
        <v>275</v>
      </c>
      <c r="B281" s="11" t="s">
        <v>1528</v>
      </c>
      <c r="C281" s="689" t="s">
        <v>1054</v>
      </c>
      <c r="D281" s="692"/>
      <c r="E281" s="689" t="s">
        <v>1133</v>
      </c>
      <c r="F281" s="689">
        <v>2</v>
      </c>
      <c r="G281" s="710">
        <v>2600</v>
      </c>
      <c r="H281" s="134">
        <f t="shared" si="4"/>
        <v>5200</v>
      </c>
      <c r="I281" s="718"/>
      <c r="J281" s="11"/>
      <c r="K281" s="11"/>
      <c r="L281" s="137"/>
    </row>
    <row r="282" spans="1:12" s="2" customFormat="1" ht="15.75" customHeight="1">
      <c r="A282" s="11">
        <v>276</v>
      </c>
      <c r="B282" s="11" t="s">
        <v>1529</v>
      </c>
      <c r="C282" s="689" t="s">
        <v>1055</v>
      </c>
      <c r="D282" s="692"/>
      <c r="E282" s="689" t="s">
        <v>1133</v>
      </c>
      <c r="F282" s="689">
        <v>6</v>
      </c>
      <c r="G282" s="710">
        <v>1300</v>
      </c>
      <c r="H282" s="134">
        <f t="shared" si="4"/>
        <v>7800</v>
      </c>
      <c r="I282" s="718"/>
      <c r="J282" s="11"/>
      <c r="K282" s="11"/>
      <c r="L282" s="137"/>
    </row>
    <row r="283" spans="1:12" s="2" customFormat="1" ht="15.75" customHeight="1">
      <c r="A283" s="11">
        <v>277</v>
      </c>
      <c r="B283" s="11" t="s">
        <v>1530</v>
      </c>
      <c r="C283" s="689" t="s">
        <v>1056</v>
      </c>
      <c r="D283" s="692"/>
      <c r="E283" s="689" t="s">
        <v>1133</v>
      </c>
      <c r="F283" s="689">
        <v>3</v>
      </c>
      <c r="G283" s="710">
        <v>2200</v>
      </c>
      <c r="H283" s="134">
        <f t="shared" si="4"/>
        <v>6600</v>
      </c>
      <c r="I283" s="718"/>
      <c r="J283" s="11"/>
      <c r="K283" s="11"/>
      <c r="L283" s="137"/>
    </row>
    <row r="284" spans="1:12" s="2" customFormat="1" ht="15.75" customHeight="1">
      <c r="A284" s="11">
        <v>278</v>
      </c>
      <c r="B284" s="11" t="s">
        <v>1531</v>
      </c>
      <c r="C284" s="689" t="s">
        <v>1057</v>
      </c>
      <c r="D284" s="692"/>
      <c r="E284" s="689" t="s">
        <v>1133</v>
      </c>
      <c r="F284" s="689">
        <v>4</v>
      </c>
      <c r="G284" s="710">
        <v>1300</v>
      </c>
      <c r="H284" s="134">
        <f t="shared" si="4"/>
        <v>5200</v>
      </c>
      <c r="I284" s="718"/>
      <c r="J284" s="11"/>
      <c r="K284" s="11"/>
      <c r="L284" s="137"/>
    </row>
    <row r="285" spans="1:12" s="2" customFormat="1" ht="15.75" customHeight="1">
      <c r="A285" s="11">
        <v>279</v>
      </c>
      <c r="B285" s="11" t="s">
        <v>1532</v>
      </c>
      <c r="C285" s="689" t="s">
        <v>1058</v>
      </c>
      <c r="D285" s="692"/>
      <c r="E285" s="689" t="s">
        <v>1133</v>
      </c>
      <c r="F285" s="689">
        <v>2</v>
      </c>
      <c r="G285" s="710">
        <v>8200</v>
      </c>
      <c r="H285" s="134">
        <f t="shared" si="4"/>
        <v>16400</v>
      </c>
      <c r="I285" s="718"/>
      <c r="J285" s="11"/>
      <c r="K285" s="11"/>
      <c r="L285" s="137"/>
    </row>
    <row r="286" spans="1:12" s="2" customFormat="1" ht="15.75" customHeight="1">
      <c r="A286" s="11">
        <v>280</v>
      </c>
      <c r="B286" s="11" t="s">
        <v>1533</v>
      </c>
      <c r="C286" s="689" t="s">
        <v>1059</v>
      </c>
      <c r="D286" s="692"/>
      <c r="E286" s="689" t="s">
        <v>1133</v>
      </c>
      <c r="F286" s="689">
        <v>2</v>
      </c>
      <c r="G286" s="710">
        <v>2700</v>
      </c>
      <c r="H286" s="134">
        <f t="shared" si="4"/>
        <v>5400</v>
      </c>
      <c r="I286" s="718"/>
      <c r="J286" s="11"/>
      <c r="K286" s="11"/>
      <c r="L286" s="137"/>
    </row>
    <row r="287" spans="1:12" s="2" customFormat="1" ht="15.75" customHeight="1">
      <c r="A287" s="11">
        <v>281</v>
      </c>
      <c r="B287" s="11" t="s">
        <v>1534</v>
      </c>
      <c r="C287" s="689" t="s">
        <v>1060</v>
      </c>
      <c r="D287" s="692"/>
      <c r="E287" s="689" t="s">
        <v>1133</v>
      </c>
      <c r="F287" s="689">
        <v>14</v>
      </c>
      <c r="G287" s="710">
        <v>4600</v>
      </c>
      <c r="H287" s="134">
        <f t="shared" si="4"/>
        <v>64400</v>
      </c>
      <c r="I287" s="718"/>
      <c r="J287" s="11"/>
      <c r="K287" s="11"/>
      <c r="L287" s="137"/>
    </row>
    <row r="288" spans="1:12" s="2" customFormat="1" ht="15.75" customHeight="1">
      <c r="A288" s="11">
        <v>282</v>
      </c>
      <c r="B288" s="11" t="s">
        <v>1535</v>
      </c>
      <c r="C288" s="689" t="s">
        <v>1061</v>
      </c>
      <c r="D288" s="692"/>
      <c r="E288" s="689" t="s">
        <v>1133</v>
      </c>
      <c r="F288" s="689">
        <v>15</v>
      </c>
      <c r="G288" s="710">
        <v>1500</v>
      </c>
      <c r="H288" s="134">
        <f t="shared" si="4"/>
        <v>22500</v>
      </c>
      <c r="I288" s="718"/>
      <c r="J288" s="11"/>
      <c r="K288" s="11"/>
      <c r="L288" s="137"/>
    </row>
    <row r="289" spans="1:12" s="2" customFormat="1" ht="15.75" customHeight="1">
      <c r="A289" s="11">
        <v>283</v>
      </c>
      <c r="B289" s="11" t="s">
        <v>1536</v>
      </c>
      <c r="C289" s="689" t="s">
        <v>1062</v>
      </c>
      <c r="D289" s="692"/>
      <c r="E289" s="689" t="s">
        <v>1133</v>
      </c>
      <c r="F289" s="689">
        <v>8</v>
      </c>
      <c r="G289" s="710">
        <v>6200</v>
      </c>
      <c r="H289" s="134">
        <f t="shared" si="4"/>
        <v>49600</v>
      </c>
      <c r="I289" s="718"/>
      <c r="J289" s="11"/>
      <c r="K289" s="11"/>
      <c r="L289" s="137"/>
    </row>
    <row r="290" spans="1:12" s="2" customFormat="1" ht="15.75" customHeight="1">
      <c r="A290" s="11">
        <v>284</v>
      </c>
      <c r="B290" s="11" t="s">
        <v>1537</v>
      </c>
      <c r="C290" s="689" t="s">
        <v>1063</v>
      </c>
      <c r="D290" s="692"/>
      <c r="E290" s="689" t="s">
        <v>1133</v>
      </c>
      <c r="F290" s="689">
        <v>12</v>
      </c>
      <c r="G290" s="710">
        <v>3800</v>
      </c>
      <c r="H290" s="134">
        <f t="shared" si="4"/>
        <v>45600</v>
      </c>
      <c r="I290" s="718"/>
      <c r="J290" s="11"/>
      <c r="K290" s="11"/>
      <c r="L290" s="137"/>
    </row>
    <row r="291" spans="1:12" s="2" customFormat="1" ht="15.75" customHeight="1">
      <c r="A291" s="11">
        <v>285</v>
      </c>
      <c r="B291" s="11" t="s">
        <v>1538</v>
      </c>
      <c r="C291" s="689" t="s">
        <v>1064</v>
      </c>
      <c r="D291" s="692"/>
      <c r="E291" s="689" t="s">
        <v>1133</v>
      </c>
      <c r="F291" s="689">
        <v>3</v>
      </c>
      <c r="G291" s="710">
        <v>1900</v>
      </c>
      <c r="H291" s="134">
        <f t="shared" si="4"/>
        <v>5700</v>
      </c>
      <c r="I291" s="718"/>
      <c r="J291" s="11"/>
      <c r="K291" s="11"/>
      <c r="L291" s="137"/>
    </row>
    <row r="292" spans="1:12" s="2" customFormat="1" ht="15.75" customHeight="1">
      <c r="A292" s="11">
        <v>286</v>
      </c>
      <c r="B292" s="11" t="s">
        <v>1539</v>
      </c>
      <c r="C292" s="689" t="s">
        <v>1065</v>
      </c>
      <c r="D292" s="692"/>
      <c r="E292" s="689" t="s">
        <v>1133</v>
      </c>
      <c r="F292" s="689">
        <v>2</v>
      </c>
      <c r="G292" s="710">
        <v>1900</v>
      </c>
      <c r="H292" s="134">
        <f t="shared" si="4"/>
        <v>3800</v>
      </c>
      <c r="I292" s="718"/>
      <c r="J292" s="11"/>
      <c r="K292" s="11"/>
      <c r="L292" s="137"/>
    </row>
    <row r="293" spans="1:12" s="2" customFormat="1" ht="15.75" customHeight="1">
      <c r="A293" s="11">
        <v>287</v>
      </c>
      <c r="B293" s="11" t="s">
        <v>1540</v>
      </c>
      <c r="C293" s="689" t="s">
        <v>1066</v>
      </c>
      <c r="D293" s="692"/>
      <c r="E293" s="689" t="s">
        <v>1133</v>
      </c>
      <c r="F293" s="689">
        <v>5</v>
      </c>
      <c r="G293" s="710">
        <v>4000</v>
      </c>
      <c r="H293" s="134">
        <f t="shared" si="4"/>
        <v>20000</v>
      </c>
      <c r="I293" s="718"/>
      <c r="J293" s="11"/>
      <c r="K293" s="11"/>
      <c r="L293" s="137"/>
    </row>
    <row r="294" spans="1:12" s="2" customFormat="1" ht="15.75" customHeight="1">
      <c r="A294" s="11">
        <v>288</v>
      </c>
      <c r="B294" s="11" t="s">
        <v>1541</v>
      </c>
      <c r="C294" s="689" t="s">
        <v>1067</v>
      </c>
      <c r="D294" s="692"/>
      <c r="E294" s="689" t="s">
        <v>1133</v>
      </c>
      <c r="F294" s="689">
        <v>1</v>
      </c>
      <c r="G294" s="710">
        <v>2000</v>
      </c>
      <c r="H294" s="134">
        <f t="shared" si="4"/>
        <v>2000</v>
      </c>
      <c r="I294" s="718"/>
      <c r="J294" s="11"/>
      <c r="K294" s="11"/>
      <c r="L294" s="137"/>
    </row>
    <row r="295" spans="1:12" s="2" customFormat="1" ht="15.75" customHeight="1">
      <c r="A295" s="11">
        <v>289</v>
      </c>
      <c r="B295" s="11" t="s">
        <v>1542</v>
      </c>
      <c r="C295" s="689" t="s">
        <v>1068</v>
      </c>
      <c r="D295" s="692"/>
      <c r="E295" s="689" t="s">
        <v>1133</v>
      </c>
      <c r="F295" s="689">
        <v>7</v>
      </c>
      <c r="G295" s="710">
        <v>2000</v>
      </c>
      <c r="H295" s="134">
        <f t="shared" si="4"/>
        <v>14000</v>
      </c>
      <c r="I295" s="718"/>
      <c r="J295" s="11"/>
      <c r="K295" s="11"/>
      <c r="L295" s="137"/>
    </row>
    <row r="296" spans="1:12" s="2" customFormat="1" ht="15.75" customHeight="1">
      <c r="A296" s="11">
        <v>290</v>
      </c>
      <c r="B296" s="11" t="s">
        <v>1543</v>
      </c>
      <c r="C296" s="689" t="s">
        <v>1069</v>
      </c>
      <c r="D296" s="692"/>
      <c r="E296" s="689" t="s">
        <v>1133</v>
      </c>
      <c r="F296" s="689">
        <v>3</v>
      </c>
      <c r="G296" s="710">
        <v>7200</v>
      </c>
      <c r="H296" s="134">
        <f t="shared" si="4"/>
        <v>21600</v>
      </c>
      <c r="I296" s="718"/>
      <c r="J296" s="11"/>
      <c r="K296" s="11"/>
      <c r="L296" s="137"/>
    </row>
    <row r="297" spans="1:12" s="2" customFormat="1" ht="15.75" customHeight="1">
      <c r="A297" s="11">
        <v>291</v>
      </c>
      <c r="B297" s="11" t="s">
        <v>1544</v>
      </c>
      <c r="C297" s="689" t="s">
        <v>1070</v>
      </c>
      <c r="D297" s="692"/>
      <c r="E297" s="689" t="s">
        <v>1133</v>
      </c>
      <c r="F297" s="689">
        <v>1</v>
      </c>
      <c r="G297" s="710">
        <v>2400</v>
      </c>
      <c r="H297" s="134">
        <f t="shared" si="4"/>
        <v>2400</v>
      </c>
      <c r="I297" s="718"/>
      <c r="J297" s="11"/>
      <c r="K297" s="11"/>
      <c r="L297" s="137"/>
    </row>
    <row r="298" spans="1:12" s="2" customFormat="1" ht="15.75" customHeight="1">
      <c r="A298" s="11">
        <v>292</v>
      </c>
      <c r="B298" s="11" t="s">
        <v>1545</v>
      </c>
      <c r="C298" s="689" t="s">
        <v>1071</v>
      </c>
      <c r="D298" s="692"/>
      <c r="E298" s="689" t="s">
        <v>1133</v>
      </c>
      <c r="F298" s="689">
        <v>4</v>
      </c>
      <c r="G298" s="710">
        <v>4500</v>
      </c>
      <c r="H298" s="134">
        <f t="shared" si="4"/>
        <v>18000</v>
      </c>
      <c r="I298" s="718"/>
      <c r="J298" s="11"/>
      <c r="K298" s="11"/>
      <c r="L298" s="137"/>
    </row>
    <row r="299" spans="1:12" s="2" customFormat="1" ht="15.75" customHeight="1">
      <c r="A299" s="11">
        <v>293</v>
      </c>
      <c r="B299" s="11" t="s">
        <v>1547</v>
      </c>
      <c r="C299" s="689" t="s">
        <v>1546</v>
      </c>
      <c r="D299" s="692"/>
      <c r="E299" s="689" t="s">
        <v>1133</v>
      </c>
      <c r="F299" s="689">
        <v>1</v>
      </c>
      <c r="G299" s="710">
        <v>13700</v>
      </c>
      <c r="H299" s="134">
        <f aca="true" t="shared" si="5" ref="H299:H358">F299*G299</f>
        <v>13700</v>
      </c>
      <c r="I299" s="718"/>
      <c r="J299" s="11"/>
      <c r="K299" s="11"/>
      <c r="L299" s="137"/>
    </row>
    <row r="300" spans="1:12" s="2" customFormat="1" ht="15.75" customHeight="1">
      <c r="A300" s="11">
        <v>294</v>
      </c>
      <c r="B300" s="11" t="s">
        <v>1548</v>
      </c>
      <c r="C300" s="689" t="s">
        <v>1072</v>
      </c>
      <c r="D300" s="692"/>
      <c r="E300" s="689" t="s">
        <v>1133</v>
      </c>
      <c r="F300" s="689">
        <v>2</v>
      </c>
      <c r="G300" s="710">
        <v>32000</v>
      </c>
      <c r="H300" s="134">
        <f t="shared" si="5"/>
        <v>64000</v>
      </c>
      <c r="I300" s="718"/>
      <c r="J300" s="11"/>
      <c r="K300" s="11"/>
      <c r="L300" s="137"/>
    </row>
    <row r="301" spans="1:12" s="2" customFormat="1" ht="15.75" customHeight="1">
      <c r="A301" s="11">
        <v>295</v>
      </c>
      <c r="B301" s="11" t="s">
        <v>1549</v>
      </c>
      <c r="C301" s="689" t="s">
        <v>1073</v>
      </c>
      <c r="D301" s="692"/>
      <c r="E301" s="689" t="s">
        <v>1133</v>
      </c>
      <c r="F301" s="689">
        <v>1</v>
      </c>
      <c r="G301" s="710">
        <v>16000</v>
      </c>
      <c r="H301" s="134">
        <f t="shared" si="5"/>
        <v>16000</v>
      </c>
      <c r="I301" s="718"/>
      <c r="J301" s="11"/>
      <c r="K301" s="11"/>
      <c r="L301" s="137"/>
    </row>
    <row r="302" spans="1:12" s="2" customFormat="1" ht="15.75" customHeight="1">
      <c r="A302" s="11">
        <v>296</v>
      </c>
      <c r="B302" s="11" t="s">
        <v>1550</v>
      </c>
      <c r="C302" s="689" t="s">
        <v>1074</v>
      </c>
      <c r="D302" s="692"/>
      <c r="E302" s="689" t="s">
        <v>1133</v>
      </c>
      <c r="F302" s="689">
        <v>3</v>
      </c>
      <c r="G302" s="710">
        <v>16000</v>
      </c>
      <c r="H302" s="134">
        <f t="shared" si="5"/>
        <v>48000</v>
      </c>
      <c r="I302" s="718"/>
      <c r="J302" s="11"/>
      <c r="K302" s="11"/>
      <c r="L302" s="137"/>
    </row>
    <row r="303" spans="1:12" s="2" customFormat="1" ht="15.75" customHeight="1">
      <c r="A303" s="11">
        <v>297</v>
      </c>
      <c r="B303" s="11" t="s">
        <v>1551</v>
      </c>
      <c r="C303" s="689" t="s">
        <v>1075</v>
      </c>
      <c r="D303" s="692"/>
      <c r="E303" s="689" t="s">
        <v>1133</v>
      </c>
      <c r="F303" s="689">
        <v>1</v>
      </c>
      <c r="G303" s="710">
        <v>16000</v>
      </c>
      <c r="H303" s="134">
        <f t="shared" si="5"/>
        <v>16000</v>
      </c>
      <c r="I303" s="718"/>
      <c r="J303" s="11"/>
      <c r="K303" s="11"/>
      <c r="L303" s="137"/>
    </row>
    <row r="304" spans="1:12" s="2" customFormat="1" ht="15.75" customHeight="1">
      <c r="A304" s="11">
        <v>298</v>
      </c>
      <c r="B304" s="11" t="s">
        <v>1552</v>
      </c>
      <c r="C304" s="689" t="s">
        <v>1076</v>
      </c>
      <c r="D304" s="692"/>
      <c r="E304" s="689" t="s">
        <v>1133</v>
      </c>
      <c r="F304" s="689">
        <v>1</v>
      </c>
      <c r="G304" s="710">
        <v>8000</v>
      </c>
      <c r="H304" s="134">
        <f t="shared" si="5"/>
        <v>8000</v>
      </c>
      <c r="I304" s="718"/>
      <c r="J304" s="11"/>
      <c r="K304" s="11"/>
      <c r="L304" s="137"/>
    </row>
    <row r="305" spans="1:12" s="2" customFormat="1" ht="15.75" customHeight="1">
      <c r="A305" s="11">
        <v>299</v>
      </c>
      <c r="B305" s="11" t="s">
        <v>1553</v>
      </c>
      <c r="C305" s="689" t="s">
        <v>1077</v>
      </c>
      <c r="D305" s="692"/>
      <c r="E305" s="689" t="s">
        <v>1133</v>
      </c>
      <c r="F305" s="689">
        <v>2</v>
      </c>
      <c r="G305" s="710">
        <v>3200</v>
      </c>
      <c r="H305" s="134">
        <f t="shared" si="5"/>
        <v>6400</v>
      </c>
      <c r="I305" s="718"/>
      <c r="J305" s="11"/>
      <c r="K305" s="11"/>
      <c r="L305" s="137"/>
    </row>
    <row r="306" spans="1:12" s="2" customFormat="1" ht="15.75" customHeight="1">
      <c r="A306" s="11">
        <v>300</v>
      </c>
      <c r="B306" s="11" t="s">
        <v>1554</v>
      </c>
      <c r="C306" s="688" t="s">
        <v>1078</v>
      </c>
      <c r="D306" s="712"/>
      <c r="E306" s="689" t="s">
        <v>1133</v>
      </c>
      <c r="F306" s="689">
        <v>1</v>
      </c>
      <c r="G306" s="710">
        <v>3000</v>
      </c>
      <c r="H306" s="134">
        <f t="shared" si="5"/>
        <v>3000</v>
      </c>
      <c r="I306" s="718"/>
      <c r="J306" s="11"/>
      <c r="K306" s="11"/>
      <c r="L306" s="137"/>
    </row>
    <row r="307" spans="1:12" s="2" customFormat="1" ht="15.75" customHeight="1">
      <c r="A307" s="11">
        <v>301</v>
      </c>
      <c r="B307" s="11" t="s">
        <v>1555</v>
      </c>
      <c r="C307" s="688" t="s">
        <v>1079</v>
      </c>
      <c r="D307" s="712"/>
      <c r="E307" s="711" t="s">
        <v>1133</v>
      </c>
      <c r="F307" s="711">
        <v>2</v>
      </c>
      <c r="G307" s="710">
        <v>3200</v>
      </c>
      <c r="H307" s="134">
        <f t="shared" si="5"/>
        <v>6400</v>
      </c>
      <c r="I307" s="718"/>
      <c r="J307" s="11"/>
      <c r="K307" s="11"/>
      <c r="L307" s="137"/>
    </row>
    <row r="308" spans="1:12" s="2" customFormat="1" ht="15.75" customHeight="1">
      <c r="A308" s="11">
        <v>302</v>
      </c>
      <c r="B308" s="11" t="s">
        <v>1556</v>
      </c>
      <c r="C308" s="688" t="s">
        <v>1080</v>
      </c>
      <c r="D308" s="712"/>
      <c r="E308" s="711" t="s">
        <v>1134</v>
      </c>
      <c r="F308" s="711">
        <v>10</v>
      </c>
      <c r="G308" s="710">
        <v>7700</v>
      </c>
      <c r="H308" s="134">
        <f t="shared" si="5"/>
        <v>77000</v>
      </c>
      <c r="I308" s="718"/>
      <c r="J308" s="11"/>
      <c r="K308" s="11"/>
      <c r="L308" s="137"/>
    </row>
    <row r="309" spans="1:12" s="2" customFormat="1" ht="15.75" customHeight="1">
      <c r="A309" s="11">
        <v>303</v>
      </c>
      <c r="B309" s="11" t="s">
        <v>1557</v>
      </c>
      <c r="C309" s="688" t="s">
        <v>1081</v>
      </c>
      <c r="D309" s="712"/>
      <c r="E309" s="688" t="s">
        <v>1133</v>
      </c>
      <c r="F309" s="711">
        <v>8</v>
      </c>
      <c r="G309" s="710">
        <v>900</v>
      </c>
      <c r="H309" s="134">
        <f t="shared" si="5"/>
        <v>7200</v>
      </c>
      <c r="I309" s="718"/>
      <c r="J309" s="11"/>
      <c r="K309" s="11"/>
      <c r="L309" s="137"/>
    </row>
    <row r="310" spans="1:12" s="2" customFormat="1" ht="15.75" customHeight="1">
      <c r="A310" s="11">
        <v>304</v>
      </c>
      <c r="B310" s="11" t="s">
        <v>1558</v>
      </c>
      <c r="C310" s="688" t="s">
        <v>1082</v>
      </c>
      <c r="D310" s="712"/>
      <c r="E310" s="689" t="s">
        <v>1133</v>
      </c>
      <c r="F310" s="689">
        <v>1</v>
      </c>
      <c r="G310" s="710">
        <v>1000</v>
      </c>
      <c r="H310" s="134">
        <f t="shared" si="5"/>
        <v>1000</v>
      </c>
      <c r="I310" s="718"/>
      <c r="J310" s="11"/>
      <c r="K310" s="11"/>
      <c r="L310" s="137"/>
    </row>
    <row r="311" spans="1:12" s="2" customFormat="1" ht="15.75" customHeight="1">
      <c r="A311" s="11">
        <v>305</v>
      </c>
      <c r="B311" s="11" t="s">
        <v>1559</v>
      </c>
      <c r="C311" s="688" t="s">
        <v>1083</v>
      </c>
      <c r="D311" s="712"/>
      <c r="E311" s="689" t="s">
        <v>1133</v>
      </c>
      <c r="F311" s="689">
        <v>9</v>
      </c>
      <c r="G311" s="710">
        <v>150</v>
      </c>
      <c r="H311" s="134">
        <f t="shared" si="5"/>
        <v>1350</v>
      </c>
      <c r="I311" s="718"/>
      <c r="J311" s="11"/>
      <c r="K311" s="11"/>
      <c r="L311" s="137"/>
    </row>
    <row r="312" spans="1:12" s="2" customFormat="1" ht="15.75" customHeight="1">
      <c r="A312" s="11">
        <v>306</v>
      </c>
      <c r="B312" s="11" t="s">
        <v>1560</v>
      </c>
      <c r="C312" s="688" t="s">
        <v>1084</v>
      </c>
      <c r="D312" s="712"/>
      <c r="E312" s="689" t="s">
        <v>1133</v>
      </c>
      <c r="F312" s="689">
        <v>1</v>
      </c>
      <c r="G312" s="710">
        <v>200</v>
      </c>
      <c r="H312" s="134">
        <f t="shared" si="5"/>
        <v>200</v>
      </c>
      <c r="I312" s="718"/>
      <c r="J312" s="11"/>
      <c r="K312" s="11"/>
      <c r="L312" s="137"/>
    </row>
    <row r="313" spans="1:12" s="2" customFormat="1" ht="15.75" customHeight="1">
      <c r="A313" s="11">
        <v>307</v>
      </c>
      <c r="B313" s="11" t="s">
        <v>1561</v>
      </c>
      <c r="C313" s="688" t="s">
        <v>1085</v>
      </c>
      <c r="D313" s="712"/>
      <c r="E313" s="689" t="s">
        <v>1133</v>
      </c>
      <c r="F313" s="689">
        <v>1</v>
      </c>
      <c r="G313" s="710">
        <v>220</v>
      </c>
      <c r="H313" s="134">
        <f t="shared" si="5"/>
        <v>220</v>
      </c>
      <c r="I313" s="718"/>
      <c r="J313" s="11"/>
      <c r="K313" s="11"/>
      <c r="L313" s="137"/>
    </row>
    <row r="314" spans="1:12" s="2" customFormat="1" ht="15.75" customHeight="1">
      <c r="A314" s="11">
        <v>308</v>
      </c>
      <c r="B314" s="11" t="s">
        <v>1562</v>
      </c>
      <c r="C314" s="688" t="s">
        <v>1086</v>
      </c>
      <c r="D314" s="712"/>
      <c r="E314" s="689" t="s">
        <v>1133</v>
      </c>
      <c r="F314" s="689">
        <v>5</v>
      </c>
      <c r="G314" s="710">
        <v>120</v>
      </c>
      <c r="H314" s="134">
        <f t="shared" si="5"/>
        <v>600</v>
      </c>
      <c r="I314" s="718"/>
      <c r="J314" s="11"/>
      <c r="K314" s="11"/>
      <c r="L314" s="137"/>
    </row>
    <row r="315" spans="1:12" s="2" customFormat="1" ht="15.75" customHeight="1">
      <c r="A315" s="11">
        <v>309</v>
      </c>
      <c r="B315" s="11" t="s">
        <v>1563</v>
      </c>
      <c r="C315" s="688" t="s">
        <v>1087</v>
      </c>
      <c r="D315" s="712"/>
      <c r="E315" s="689" t="s">
        <v>1133</v>
      </c>
      <c r="F315" s="689">
        <v>3</v>
      </c>
      <c r="G315" s="710">
        <v>800</v>
      </c>
      <c r="H315" s="134">
        <f t="shared" si="5"/>
        <v>2400</v>
      </c>
      <c r="I315" s="718"/>
      <c r="J315" s="11"/>
      <c r="K315" s="11"/>
      <c r="L315" s="137"/>
    </row>
    <row r="316" spans="1:12" s="2" customFormat="1" ht="15.75" customHeight="1">
      <c r="A316" s="11">
        <v>310</v>
      </c>
      <c r="B316" s="11" t="s">
        <v>1564</v>
      </c>
      <c r="C316" s="688" t="s">
        <v>1088</v>
      </c>
      <c r="D316" s="712"/>
      <c r="E316" s="689" t="s">
        <v>1133</v>
      </c>
      <c r="F316" s="689">
        <v>3</v>
      </c>
      <c r="G316" s="710">
        <v>3200</v>
      </c>
      <c r="H316" s="134">
        <f t="shared" si="5"/>
        <v>9600</v>
      </c>
      <c r="I316" s="718"/>
      <c r="J316" s="11"/>
      <c r="K316" s="11"/>
      <c r="L316" s="137"/>
    </row>
    <row r="317" spans="1:12" s="2" customFormat="1" ht="15.75" customHeight="1">
      <c r="A317" s="11">
        <v>311</v>
      </c>
      <c r="B317" s="11" t="s">
        <v>1565</v>
      </c>
      <c r="C317" s="688" t="s">
        <v>1089</v>
      </c>
      <c r="D317" s="712"/>
      <c r="E317" s="689" t="s">
        <v>1133</v>
      </c>
      <c r="F317" s="689">
        <v>2</v>
      </c>
      <c r="G317" s="710">
        <v>1300</v>
      </c>
      <c r="H317" s="134">
        <f t="shared" si="5"/>
        <v>2600</v>
      </c>
      <c r="I317" s="718"/>
      <c r="J317" s="11"/>
      <c r="K317" s="11"/>
      <c r="L317" s="137"/>
    </row>
    <row r="318" spans="1:12" s="2" customFormat="1" ht="15.75" customHeight="1">
      <c r="A318" s="11">
        <v>312</v>
      </c>
      <c r="B318" s="11" t="s">
        <v>1566</v>
      </c>
      <c r="C318" s="688" t="s">
        <v>1090</v>
      </c>
      <c r="D318" s="712"/>
      <c r="E318" s="688" t="s">
        <v>1133</v>
      </c>
      <c r="F318" s="688">
        <v>2</v>
      </c>
      <c r="G318" s="710">
        <v>2500</v>
      </c>
      <c r="H318" s="134">
        <f t="shared" si="5"/>
        <v>5000</v>
      </c>
      <c r="I318" s="718"/>
      <c r="J318" s="11"/>
      <c r="K318" s="11"/>
      <c r="L318" s="137"/>
    </row>
    <row r="319" spans="1:12" s="2" customFormat="1" ht="15.75" customHeight="1">
      <c r="A319" s="11">
        <v>313</v>
      </c>
      <c r="B319" s="11" t="s">
        <v>1567</v>
      </c>
      <c r="C319" s="688" t="s">
        <v>1091</v>
      </c>
      <c r="D319" s="712"/>
      <c r="E319" s="689" t="s">
        <v>1133</v>
      </c>
      <c r="F319" s="689">
        <v>2</v>
      </c>
      <c r="G319" s="710">
        <v>1900</v>
      </c>
      <c r="H319" s="134">
        <f t="shared" si="5"/>
        <v>3800</v>
      </c>
      <c r="I319" s="718"/>
      <c r="J319" s="11"/>
      <c r="K319" s="11"/>
      <c r="L319" s="137"/>
    </row>
    <row r="320" spans="1:12" s="2" customFormat="1" ht="15.75" customHeight="1">
      <c r="A320" s="11">
        <v>314</v>
      </c>
      <c r="B320" s="11" t="s">
        <v>1568</v>
      </c>
      <c r="C320" s="688" t="s">
        <v>1092</v>
      </c>
      <c r="D320" s="712"/>
      <c r="E320" s="689" t="s">
        <v>1133</v>
      </c>
      <c r="F320" s="689">
        <v>6</v>
      </c>
      <c r="G320" s="710">
        <v>7000</v>
      </c>
      <c r="H320" s="134">
        <f t="shared" si="5"/>
        <v>42000</v>
      </c>
      <c r="I320" s="718"/>
      <c r="J320" s="11"/>
      <c r="K320" s="11"/>
      <c r="L320" s="137"/>
    </row>
    <row r="321" spans="1:12" s="2" customFormat="1" ht="15.75" customHeight="1">
      <c r="A321" s="11">
        <v>315</v>
      </c>
      <c r="B321" s="11" t="s">
        <v>1569</v>
      </c>
      <c r="C321" s="688" t="s">
        <v>1093</v>
      </c>
      <c r="D321" s="712"/>
      <c r="E321" s="689" t="s">
        <v>1133</v>
      </c>
      <c r="F321" s="688">
        <v>5</v>
      </c>
      <c r="G321" s="710">
        <v>900</v>
      </c>
      <c r="H321" s="134">
        <f t="shared" si="5"/>
        <v>4500</v>
      </c>
      <c r="I321" s="718"/>
      <c r="J321" s="11"/>
      <c r="K321" s="11"/>
      <c r="L321" s="137"/>
    </row>
    <row r="322" spans="1:12" s="2" customFormat="1" ht="15.75" customHeight="1">
      <c r="A322" s="11">
        <v>316</v>
      </c>
      <c r="B322" s="11" t="s">
        <v>1570</v>
      </c>
      <c r="C322" s="688" t="s">
        <v>1094</v>
      </c>
      <c r="D322" s="712"/>
      <c r="E322" s="688" t="s">
        <v>1135</v>
      </c>
      <c r="F322" s="688">
        <v>1</v>
      </c>
      <c r="G322" s="710">
        <v>6000</v>
      </c>
      <c r="H322" s="134">
        <f t="shared" si="5"/>
        <v>6000</v>
      </c>
      <c r="I322" s="718"/>
      <c r="J322" s="11"/>
      <c r="K322" s="11"/>
      <c r="L322" s="137"/>
    </row>
    <row r="323" spans="1:12" s="2" customFormat="1" ht="15.75" customHeight="1">
      <c r="A323" s="11">
        <v>317</v>
      </c>
      <c r="B323" s="11" t="s">
        <v>1571</v>
      </c>
      <c r="C323" s="688" t="s">
        <v>1095</v>
      </c>
      <c r="D323" s="712"/>
      <c r="E323" s="688" t="s">
        <v>1133</v>
      </c>
      <c r="F323" s="688">
        <v>1</v>
      </c>
      <c r="G323" s="710">
        <v>1100</v>
      </c>
      <c r="H323" s="134">
        <f t="shared" si="5"/>
        <v>1100</v>
      </c>
      <c r="I323" s="718"/>
      <c r="J323" s="11"/>
      <c r="K323" s="11"/>
      <c r="L323" s="137"/>
    </row>
    <row r="324" spans="1:12" s="2" customFormat="1" ht="15.75" customHeight="1">
      <c r="A324" s="11">
        <v>318</v>
      </c>
      <c r="B324" s="11" t="s">
        <v>1572</v>
      </c>
      <c r="C324" s="688" t="s">
        <v>1096</v>
      </c>
      <c r="D324" s="712"/>
      <c r="E324" s="688" t="s">
        <v>1133</v>
      </c>
      <c r="F324" s="688">
        <v>2</v>
      </c>
      <c r="G324" s="710">
        <v>800</v>
      </c>
      <c r="H324" s="134">
        <f t="shared" si="5"/>
        <v>1600</v>
      </c>
      <c r="I324" s="718"/>
      <c r="J324" s="11"/>
      <c r="K324" s="11"/>
      <c r="L324" s="137"/>
    </row>
    <row r="325" spans="1:12" s="2" customFormat="1" ht="15.75" customHeight="1">
      <c r="A325" s="11">
        <v>319</v>
      </c>
      <c r="B325" s="11" t="s">
        <v>1573</v>
      </c>
      <c r="C325" s="688" t="s">
        <v>1096</v>
      </c>
      <c r="D325" s="712"/>
      <c r="E325" s="688" t="s">
        <v>1133</v>
      </c>
      <c r="F325" s="688">
        <v>1</v>
      </c>
      <c r="G325" s="710">
        <v>800</v>
      </c>
      <c r="H325" s="134">
        <f t="shared" si="5"/>
        <v>800</v>
      </c>
      <c r="I325" s="718"/>
      <c r="J325" s="11"/>
      <c r="K325" s="11"/>
      <c r="L325" s="137"/>
    </row>
    <row r="326" spans="1:12" s="2" customFormat="1" ht="15.75" customHeight="1">
      <c r="A326" s="11">
        <v>320</v>
      </c>
      <c r="B326" s="11" t="s">
        <v>1574</v>
      </c>
      <c r="C326" s="688" t="s">
        <v>1097</v>
      </c>
      <c r="D326" s="712"/>
      <c r="E326" s="711" t="s">
        <v>1133</v>
      </c>
      <c r="F326" s="688">
        <v>1</v>
      </c>
      <c r="G326" s="710">
        <v>2500</v>
      </c>
      <c r="H326" s="134">
        <f t="shared" si="5"/>
        <v>2500</v>
      </c>
      <c r="I326" s="718"/>
      <c r="J326" s="11"/>
      <c r="K326" s="11"/>
      <c r="L326" s="137"/>
    </row>
    <row r="327" spans="1:12" s="2" customFormat="1" ht="15.75" customHeight="1">
      <c r="A327" s="11">
        <v>321</v>
      </c>
      <c r="B327" s="11" t="s">
        <v>1575</v>
      </c>
      <c r="C327" s="688" t="s">
        <v>1098</v>
      </c>
      <c r="D327" s="713"/>
      <c r="E327" s="689" t="s">
        <v>1133</v>
      </c>
      <c r="F327" s="688">
        <v>1</v>
      </c>
      <c r="G327" s="710">
        <v>1000</v>
      </c>
      <c r="H327" s="134">
        <f t="shared" si="5"/>
        <v>1000</v>
      </c>
      <c r="I327" s="718"/>
      <c r="J327" s="11"/>
      <c r="K327" s="11"/>
      <c r="L327" s="137"/>
    </row>
    <row r="328" spans="1:12" s="2" customFormat="1" ht="15.75" customHeight="1">
      <c r="A328" s="11">
        <v>322</v>
      </c>
      <c r="B328" s="11" t="s">
        <v>1576</v>
      </c>
      <c r="C328" s="688" t="s">
        <v>1099</v>
      </c>
      <c r="D328" s="713"/>
      <c r="E328" s="689" t="s">
        <v>1133</v>
      </c>
      <c r="F328" s="688">
        <v>1</v>
      </c>
      <c r="G328" s="710">
        <v>600</v>
      </c>
      <c r="H328" s="134">
        <f t="shared" si="5"/>
        <v>600</v>
      </c>
      <c r="I328" s="718"/>
      <c r="J328" s="11"/>
      <c r="K328" s="11"/>
      <c r="L328" s="137"/>
    </row>
    <row r="329" spans="1:12" s="2" customFormat="1" ht="15.75" customHeight="1">
      <c r="A329" s="11">
        <v>323</v>
      </c>
      <c r="B329" s="11" t="s">
        <v>1577</v>
      </c>
      <c r="C329" s="688" t="s">
        <v>1100</v>
      </c>
      <c r="D329" s="713"/>
      <c r="E329" s="689" t="s">
        <v>1133</v>
      </c>
      <c r="F329" s="688">
        <v>1</v>
      </c>
      <c r="G329" s="710">
        <v>3000</v>
      </c>
      <c r="H329" s="134">
        <f t="shared" si="5"/>
        <v>3000</v>
      </c>
      <c r="I329" s="718"/>
      <c r="J329" s="11"/>
      <c r="K329" s="11"/>
      <c r="L329" s="137"/>
    </row>
    <row r="330" spans="1:12" s="2" customFormat="1" ht="15.75" customHeight="1">
      <c r="A330" s="11">
        <v>324</v>
      </c>
      <c r="B330" s="11" t="s">
        <v>1579</v>
      </c>
      <c r="C330" s="688" t="s">
        <v>1578</v>
      </c>
      <c r="D330" s="670"/>
      <c r="E330" s="689" t="s">
        <v>1133</v>
      </c>
      <c r="F330" s="688">
        <v>1</v>
      </c>
      <c r="G330" s="710">
        <v>3200</v>
      </c>
      <c r="H330" s="134">
        <f t="shared" si="5"/>
        <v>3200</v>
      </c>
      <c r="I330" s="718"/>
      <c r="J330" s="11"/>
      <c r="K330" s="11"/>
      <c r="L330" s="137"/>
    </row>
    <row r="331" spans="1:12" s="2" customFormat="1" ht="15.75" customHeight="1">
      <c r="A331" s="11">
        <v>325</v>
      </c>
      <c r="B331" s="11" t="s">
        <v>1580</v>
      </c>
      <c r="C331" s="688" t="s">
        <v>1101</v>
      </c>
      <c r="D331" s="670"/>
      <c r="E331" s="689" t="s">
        <v>1133</v>
      </c>
      <c r="F331" s="689">
        <v>1</v>
      </c>
      <c r="G331" s="710">
        <v>4200</v>
      </c>
      <c r="H331" s="134">
        <f t="shared" si="5"/>
        <v>4200</v>
      </c>
      <c r="I331" s="718"/>
      <c r="J331" s="11"/>
      <c r="K331" s="692" t="s">
        <v>1122</v>
      </c>
      <c r="L331" s="137"/>
    </row>
    <row r="332" spans="1:12" s="2" customFormat="1" ht="15.75" customHeight="1">
      <c r="A332" s="11">
        <v>326</v>
      </c>
      <c r="B332" s="11" t="str">
        <f>B331</f>
        <v>C363</v>
      </c>
      <c r="C332" s="688" t="s">
        <v>1102</v>
      </c>
      <c r="D332" s="670"/>
      <c r="E332" s="689" t="s">
        <v>1133</v>
      </c>
      <c r="F332" s="689">
        <v>1</v>
      </c>
      <c r="G332" s="710">
        <v>3900</v>
      </c>
      <c r="H332" s="134">
        <f t="shared" si="5"/>
        <v>3900</v>
      </c>
      <c r="I332" s="718"/>
      <c r="J332" s="11"/>
      <c r="K332" s="692" t="s">
        <v>1122</v>
      </c>
      <c r="L332" s="137"/>
    </row>
    <row r="333" spans="1:12" s="2" customFormat="1" ht="15.75" customHeight="1">
      <c r="A333" s="11">
        <v>327</v>
      </c>
      <c r="B333" s="11" t="s">
        <v>1581</v>
      </c>
      <c r="C333" s="688" t="s">
        <v>1103</v>
      </c>
      <c r="D333" s="670"/>
      <c r="E333" s="689" t="s">
        <v>1133</v>
      </c>
      <c r="F333" s="689">
        <v>2</v>
      </c>
      <c r="G333" s="710">
        <v>4400</v>
      </c>
      <c r="H333" s="134">
        <f t="shared" si="5"/>
        <v>8800</v>
      </c>
      <c r="I333" s="718"/>
      <c r="J333" s="11"/>
      <c r="K333" s="692" t="s">
        <v>1122</v>
      </c>
      <c r="L333" s="137"/>
    </row>
    <row r="334" spans="1:12" s="2" customFormat="1" ht="15.75" customHeight="1">
      <c r="A334" s="11">
        <v>328</v>
      </c>
      <c r="B334" s="11" t="str">
        <f>B333</f>
        <v>C364</v>
      </c>
      <c r="C334" s="688" t="s">
        <v>1104</v>
      </c>
      <c r="D334" s="670"/>
      <c r="E334" s="689" t="s">
        <v>1133</v>
      </c>
      <c r="F334" s="689">
        <v>1</v>
      </c>
      <c r="G334" s="710">
        <v>4000</v>
      </c>
      <c r="H334" s="134">
        <f t="shared" si="5"/>
        <v>4000</v>
      </c>
      <c r="I334" s="718"/>
      <c r="J334" s="11"/>
      <c r="K334" s="692" t="s">
        <v>1122</v>
      </c>
      <c r="L334" s="137"/>
    </row>
    <row r="335" spans="1:12" s="2" customFormat="1" ht="15.75" customHeight="1">
      <c r="A335" s="11">
        <v>329</v>
      </c>
      <c r="B335" s="11" t="s">
        <v>1582</v>
      </c>
      <c r="C335" s="688" t="s">
        <v>1105</v>
      </c>
      <c r="D335" s="670"/>
      <c r="E335" s="689" t="s">
        <v>1133</v>
      </c>
      <c r="F335" s="689">
        <v>1</v>
      </c>
      <c r="G335" s="710">
        <v>3900</v>
      </c>
      <c r="H335" s="134">
        <f t="shared" si="5"/>
        <v>3900</v>
      </c>
      <c r="I335" s="718"/>
      <c r="J335" s="11"/>
      <c r="K335" s="692" t="s">
        <v>1122</v>
      </c>
      <c r="L335" s="137"/>
    </row>
    <row r="336" spans="1:12" s="2" customFormat="1" ht="15.75" customHeight="1">
      <c r="A336" s="11">
        <v>330</v>
      </c>
      <c r="B336" s="11" t="s">
        <v>1583</v>
      </c>
      <c r="C336" s="688" t="s">
        <v>1106</v>
      </c>
      <c r="D336" s="670"/>
      <c r="E336" s="689" t="s">
        <v>1133</v>
      </c>
      <c r="F336" s="689">
        <v>1</v>
      </c>
      <c r="G336" s="710">
        <v>2300</v>
      </c>
      <c r="H336" s="134">
        <f t="shared" si="5"/>
        <v>2300</v>
      </c>
      <c r="I336" s="718"/>
      <c r="J336" s="11"/>
      <c r="K336" s="692" t="s">
        <v>1122</v>
      </c>
      <c r="L336" s="137"/>
    </row>
    <row r="337" spans="1:12" s="2" customFormat="1" ht="15.75" customHeight="1">
      <c r="A337" s="11">
        <v>331</v>
      </c>
      <c r="B337" s="11" t="s">
        <v>1584</v>
      </c>
      <c r="C337" s="688" t="s">
        <v>1107</v>
      </c>
      <c r="D337" s="670"/>
      <c r="E337" s="689" t="s">
        <v>1133</v>
      </c>
      <c r="F337" s="689">
        <v>1</v>
      </c>
      <c r="G337" s="710">
        <v>4000</v>
      </c>
      <c r="H337" s="134">
        <f t="shared" si="5"/>
        <v>4000</v>
      </c>
      <c r="I337" s="718"/>
      <c r="J337" s="11"/>
      <c r="K337" s="692" t="s">
        <v>1122</v>
      </c>
      <c r="L337" s="137"/>
    </row>
    <row r="338" spans="1:12" s="2" customFormat="1" ht="15.75" customHeight="1">
      <c r="A338" s="11">
        <v>332</v>
      </c>
      <c r="B338" s="11" t="s">
        <v>1585</v>
      </c>
      <c r="C338" s="688" t="s">
        <v>1108</v>
      </c>
      <c r="D338" s="670"/>
      <c r="E338" s="688" t="s">
        <v>1133</v>
      </c>
      <c r="F338" s="688">
        <v>6</v>
      </c>
      <c r="G338" s="710">
        <v>4500</v>
      </c>
      <c r="H338" s="134">
        <f t="shared" si="5"/>
        <v>27000</v>
      </c>
      <c r="I338" s="718"/>
      <c r="J338" s="11"/>
      <c r="K338" s="692" t="s">
        <v>1122</v>
      </c>
      <c r="L338" s="137"/>
    </row>
    <row r="339" spans="1:12" s="2" customFormat="1" ht="15.75" customHeight="1">
      <c r="A339" s="11">
        <v>333</v>
      </c>
      <c r="B339" s="11" t="s">
        <v>1591</v>
      </c>
      <c r="C339" s="688" t="s">
        <v>1109</v>
      </c>
      <c r="D339" s="670"/>
      <c r="E339" s="711" t="s">
        <v>1133</v>
      </c>
      <c r="F339" s="711">
        <v>4</v>
      </c>
      <c r="G339" s="710">
        <v>4200</v>
      </c>
      <c r="H339" s="134">
        <f t="shared" si="5"/>
        <v>16800</v>
      </c>
      <c r="I339" s="718"/>
      <c r="J339" s="11"/>
      <c r="K339" s="692" t="s">
        <v>1122</v>
      </c>
      <c r="L339" s="137"/>
    </row>
    <row r="340" spans="1:12" s="2" customFormat="1" ht="15.75" customHeight="1">
      <c r="A340" s="11">
        <v>334</v>
      </c>
      <c r="B340" s="11" t="s">
        <v>1586</v>
      </c>
      <c r="C340" s="688" t="s">
        <v>1110</v>
      </c>
      <c r="D340" s="670"/>
      <c r="E340" s="711" t="s">
        <v>1133</v>
      </c>
      <c r="F340" s="711">
        <v>20</v>
      </c>
      <c r="G340" s="710">
        <v>5600</v>
      </c>
      <c r="H340" s="134">
        <f t="shared" si="5"/>
        <v>112000</v>
      </c>
      <c r="I340" s="718"/>
      <c r="J340" s="11"/>
      <c r="K340" s="692" t="s">
        <v>1122</v>
      </c>
      <c r="L340" s="137"/>
    </row>
    <row r="341" spans="1:12" s="2" customFormat="1" ht="15.75" customHeight="1">
      <c r="A341" s="11">
        <v>335</v>
      </c>
      <c r="B341" s="11" t="s">
        <v>1587</v>
      </c>
      <c r="C341" s="688" t="s">
        <v>1111</v>
      </c>
      <c r="D341" s="670"/>
      <c r="E341" s="689" t="s">
        <v>1133</v>
      </c>
      <c r="F341" s="689">
        <v>1</v>
      </c>
      <c r="G341" s="710">
        <v>3000</v>
      </c>
      <c r="H341" s="134">
        <f t="shared" si="5"/>
        <v>3000</v>
      </c>
      <c r="I341" s="718"/>
      <c r="J341" s="11"/>
      <c r="K341" s="692" t="s">
        <v>1122</v>
      </c>
      <c r="L341" s="137"/>
    </row>
    <row r="342" spans="1:12" s="2" customFormat="1" ht="15.75" customHeight="1">
      <c r="A342" s="11">
        <v>336</v>
      </c>
      <c r="B342" s="11" t="s">
        <v>1588</v>
      </c>
      <c r="C342" s="688" t="s">
        <v>1112</v>
      </c>
      <c r="D342" s="670"/>
      <c r="E342" s="689" t="s">
        <v>1133</v>
      </c>
      <c r="F342" s="689">
        <v>1</v>
      </c>
      <c r="G342" s="710">
        <v>4200</v>
      </c>
      <c r="H342" s="134">
        <f t="shared" si="5"/>
        <v>4200</v>
      </c>
      <c r="I342" s="718"/>
      <c r="J342" s="11"/>
      <c r="K342" s="692" t="s">
        <v>1122</v>
      </c>
      <c r="L342" s="137"/>
    </row>
    <row r="343" spans="1:12" s="2" customFormat="1" ht="15.75" customHeight="1">
      <c r="A343" s="11">
        <v>337</v>
      </c>
      <c r="B343" s="11" t="s">
        <v>1589</v>
      </c>
      <c r="C343" s="688" t="s">
        <v>1113</v>
      </c>
      <c r="D343" s="670"/>
      <c r="E343" s="689" t="s">
        <v>1133</v>
      </c>
      <c r="F343" s="689">
        <v>1</v>
      </c>
      <c r="G343" s="710">
        <v>6500</v>
      </c>
      <c r="H343" s="134">
        <f t="shared" si="5"/>
        <v>6500</v>
      </c>
      <c r="I343" s="718"/>
      <c r="J343" s="11"/>
      <c r="K343" s="692" t="s">
        <v>1122</v>
      </c>
      <c r="L343" s="137"/>
    </row>
    <row r="344" spans="1:12" s="2" customFormat="1" ht="15.75" customHeight="1">
      <c r="A344" s="11">
        <v>338</v>
      </c>
      <c r="B344" s="11" t="s">
        <v>1590</v>
      </c>
      <c r="C344" s="688" t="s">
        <v>1114</v>
      </c>
      <c r="D344" s="670"/>
      <c r="E344" s="689" t="s">
        <v>1133</v>
      </c>
      <c r="F344" s="689">
        <v>2</v>
      </c>
      <c r="G344" s="710">
        <v>2400</v>
      </c>
      <c r="H344" s="134">
        <f t="shared" si="5"/>
        <v>4800</v>
      </c>
      <c r="I344" s="718"/>
      <c r="J344" s="11"/>
      <c r="K344" s="692" t="s">
        <v>1122</v>
      </c>
      <c r="L344" s="137"/>
    </row>
    <row r="345" spans="1:12" s="2" customFormat="1" ht="15.75" customHeight="1">
      <c r="A345" s="11">
        <v>339</v>
      </c>
      <c r="B345" s="11" t="s">
        <v>1594</v>
      </c>
      <c r="C345" s="688" t="s">
        <v>1115</v>
      </c>
      <c r="D345" s="670"/>
      <c r="E345" s="688" t="s">
        <v>1133</v>
      </c>
      <c r="F345" s="688">
        <v>1</v>
      </c>
      <c r="G345" s="710">
        <v>4500</v>
      </c>
      <c r="H345" s="134">
        <f t="shared" si="5"/>
        <v>4500</v>
      </c>
      <c r="I345" s="718"/>
      <c r="J345" s="11"/>
      <c r="K345" s="692" t="s">
        <v>1122</v>
      </c>
      <c r="L345" s="137"/>
    </row>
    <row r="346" spans="1:12" s="2" customFormat="1" ht="15.75" customHeight="1">
      <c r="A346" s="11">
        <v>340</v>
      </c>
      <c r="B346" s="11" t="s">
        <v>1593</v>
      </c>
      <c r="C346" s="688" t="s">
        <v>1116</v>
      </c>
      <c r="D346" s="670"/>
      <c r="E346" s="688" t="s">
        <v>1133</v>
      </c>
      <c r="F346" s="688">
        <v>1</v>
      </c>
      <c r="G346" s="710">
        <v>3000</v>
      </c>
      <c r="H346" s="134">
        <f t="shared" si="5"/>
        <v>3000</v>
      </c>
      <c r="I346" s="718"/>
      <c r="J346" s="11"/>
      <c r="K346" s="692" t="s">
        <v>1122</v>
      </c>
      <c r="L346" s="137"/>
    </row>
    <row r="347" spans="1:12" s="2" customFormat="1" ht="15.75" customHeight="1">
      <c r="A347" s="11">
        <v>341</v>
      </c>
      <c r="B347" s="11" t="s">
        <v>1592</v>
      </c>
      <c r="C347" s="688" t="s">
        <v>1117</v>
      </c>
      <c r="D347" s="670"/>
      <c r="E347" s="688" t="s">
        <v>1133</v>
      </c>
      <c r="F347" s="688">
        <v>2</v>
      </c>
      <c r="G347" s="710">
        <v>2200</v>
      </c>
      <c r="H347" s="134">
        <f t="shared" si="5"/>
        <v>4400</v>
      </c>
      <c r="I347" s="718"/>
      <c r="J347" s="11"/>
      <c r="K347" s="692" t="s">
        <v>1122</v>
      </c>
      <c r="L347" s="137"/>
    </row>
    <row r="348" spans="1:12" s="2" customFormat="1" ht="15.75" customHeight="1">
      <c r="A348" s="11">
        <v>342</v>
      </c>
      <c r="B348" s="11" t="s">
        <v>1595</v>
      </c>
      <c r="C348" s="688" t="s">
        <v>1118</v>
      </c>
      <c r="D348" s="670"/>
      <c r="E348" s="689" t="s">
        <v>1133</v>
      </c>
      <c r="F348" s="688">
        <v>1</v>
      </c>
      <c r="G348" s="710">
        <v>4800</v>
      </c>
      <c r="H348" s="134">
        <f t="shared" si="5"/>
        <v>4800</v>
      </c>
      <c r="I348" s="718"/>
      <c r="J348" s="11"/>
      <c r="K348" s="692" t="s">
        <v>1122</v>
      </c>
      <c r="L348" s="137"/>
    </row>
    <row r="349" spans="1:12" s="2" customFormat="1" ht="15.75" customHeight="1">
      <c r="A349" s="11">
        <v>343</v>
      </c>
      <c r="B349" s="11" t="s">
        <v>1597</v>
      </c>
      <c r="C349" s="688" t="s">
        <v>1119</v>
      </c>
      <c r="D349" s="670"/>
      <c r="E349" s="689" t="s">
        <v>1133</v>
      </c>
      <c r="F349" s="688">
        <v>3</v>
      </c>
      <c r="G349" s="710">
        <v>3500</v>
      </c>
      <c r="H349" s="134">
        <f t="shared" si="5"/>
        <v>10500</v>
      </c>
      <c r="I349" s="718"/>
      <c r="J349" s="11"/>
      <c r="K349" s="692" t="s">
        <v>1122</v>
      </c>
      <c r="L349" s="137"/>
    </row>
    <row r="350" spans="1:12" s="2" customFormat="1" ht="15.75" customHeight="1">
      <c r="A350" s="11">
        <v>344</v>
      </c>
      <c r="B350" s="11" t="s">
        <v>1598</v>
      </c>
      <c r="C350" s="688" t="s">
        <v>1120</v>
      </c>
      <c r="D350" s="670"/>
      <c r="E350" s="689" t="s">
        <v>1133</v>
      </c>
      <c r="F350" s="688">
        <v>1</v>
      </c>
      <c r="G350" s="710">
        <v>8000</v>
      </c>
      <c r="H350" s="134">
        <f t="shared" si="5"/>
        <v>8000</v>
      </c>
      <c r="I350" s="718"/>
      <c r="J350" s="11"/>
      <c r="K350" s="692" t="s">
        <v>1122</v>
      </c>
      <c r="L350" s="137"/>
    </row>
    <row r="351" spans="1:12" s="2" customFormat="1" ht="15.75" customHeight="1">
      <c r="A351" s="11">
        <v>345</v>
      </c>
      <c r="B351" s="11" t="s">
        <v>1599</v>
      </c>
      <c r="C351" s="688" t="s">
        <v>1121</v>
      </c>
      <c r="D351" s="670"/>
      <c r="E351" s="689" t="s">
        <v>1133</v>
      </c>
      <c r="F351" s="688">
        <v>1</v>
      </c>
      <c r="G351" s="710">
        <v>4500</v>
      </c>
      <c r="H351" s="134">
        <f t="shared" si="5"/>
        <v>4500</v>
      </c>
      <c r="I351" s="718"/>
      <c r="J351" s="11"/>
      <c r="K351" s="692" t="s">
        <v>1122</v>
      </c>
      <c r="L351" s="137"/>
    </row>
    <row r="352" spans="1:12" s="2" customFormat="1" ht="15.75" customHeight="1">
      <c r="A352" s="11">
        <v>346</v>
      </c>
      <c r="B352" s="11" t="s">
        <v>1600</v>
      </c>
      <c r="C352" s="688" t="s">
        <v>1122</v>
      </c>
      <c r="D352" s="670"/>
      <c r="E352" s="688" t="s">
        <v>1133</v>
      </c>
      <c r="F352" s="688">
        <v>1</v>
      </c>
      <c r="G352" s="710">
        <v>5000</v>
      </c>
      <c r="H352" s="134">
        <f t="shared" si="5"/>
        <v>5000</v>
      </c>
      <c r="I352" s="718"/>
      <c r="J352" s="11"/>
      <c r="K352" s="692" t="s">
        <v>1122</v>
      </c>
      <c r="L352" s="137"/>
    </row>
    <row r="353" spans="1:12" s="2" customFormat="1" ht="15.75" customHeight="1">
      <c r="A353" s="11">
        <v>347</v>
      </c>
      <c r="B353" s="11" t="s">
        <v>1601</v>
      </c>
      <c r="C353" s="681" t="s">
        <v>1244</v>
      </c>
      <c r="D353" s="680"/>
      <c r="E353" s="681" t="s">
        <v>1133</v>
      </c>
      <c r="F353" s="681">
        <v>24</v>
      </c>
      <c r="G353" s="682">
        <v>0</v>
      </c>
      <c r="H353" s="683">
        <f t="shared" si="5"/>
        <v>0</v>
      </c>
      <c r="I353" s="719"/>
      <c r="J353" s="608"/>
      <c r="K353" s="684" t="s">
        <v>1245</v>
      </c>
      <c r="L353" s="137"/>
    </row>
    <row r="354" spans="1:12" s="2" customFormat="1" ht="15.75" customHeight="1">
      <c r="A354" s="11">
        <v>348</v>
      </c>
      <c r="B354" s="11" t="s">
        <v>1596</v>
      </c>
      <c r="C354" s="688" t="s">
        <v>1123</v>
      </c>
      <c r="D354" s="670"/>
      <c r="E354" s="689" t="s">
        <v>1133</v>
      </c>
      <c r="F354" s="688">
        <v>1</v>
      </c>
      <c r="G354" s="710">
        <v>3900</v>
      </c>
      <c r="H354" s="134">
        <f t="shared" si="5"/>
        <v>3900</v>
      </c>
      <c r="I354" s="718"/>
      <c r="J354" s="11"/>
      <c r="K354" s="692" t="s">
        <v>1122</v>
      </c>
      <c r="L354" s="137"/>
    </row>
    <row r="355" spans="1:12" s="2" customFormat="1" ht="15.75" customHeight="1">
      <c r="A355" s="11">
        <v>349</v>
      </c>
      <c r="B355" s="11" t="s">
        <v>1603</v>
      </c>
      <c r="C355" s="727" t="s">
        <v>1602</v>
      </c>
      <c r="D355" s="670"/>
      <c r="E355" s="689" t="s">
        <v>1133</v>
      </c>
      <c r="F355" s="688">
        <v>2</v>
      </c>
      <c r="G355" s="710">
        <v>6800</v>
      </c>
      <c r="H355" s="134">
        <f t="shared" si="5"/>
        <v>13600</v>
      </c>
      <c r="I355" s="718"/>
      <c r="J355" s="11"/>
      <c r="K355" s="692" t="s">
        <v>1122</v>
      </c>
      <c r="L355" s="137"/>
    </row>
    <row r="356" spans="1:12" s="2" customFormat="1" ht="15.75" customHeight="1">
      <c r="A356" s="11">
        <v>350</v>
      </c>
      <c r="B356" s="11" t="s">
        <v>1605</v>
      </c>
      <c r="C356" s="727" t="s">
        <v>1604</v>
      </c>
      <c r="D356" s="670"/>
      <c r="E356" s="689" t="s">
        <v>1133</v>
      </c>
      <c r="F356" s="688">
        <v>1</v>
      </c>
      <c r="G356" s="710">
        <v>2800</v>
      </c>
      <c r="H356" s="134">
        <f t="shared" si="5"/>
        <v>2800</v>
      </c>
      <c r="I356" s="718"/>
      <c r="J356" s="11"/>
      <c r="K356" s="11"/>
      <c r="L356" s="137"/>
    </row>
    <row r="357" spans="1:12" s="2" customFormat="1" ht="15.75" customHeight="1">
      <c r="A357" s="11">
        <v>351</v>
      </c>
      <c r="B357" s="11" t="s">
        <v>1606</v>
      </c>
      <c r="C357" s="688" t="s">
        <v>1124</v>
      </c>
      <c r="D357" s="670"/>
      <c r="E357" s="689" t="s">
        <v>1133</v>
      </c>
      <c r="F357" s="688">
        <v>1</v>
      </c>
      <c r="G357" s="710">
        <v>2400</v>
      </c>
      <c r="H357" s="134">
        <f t="shared" si="5"/>
        <v>2400</v>
      </c>
      <c r="I357" s="718"/>
      <c r="J357" s="11"/>
      <c r="K357" s="11"/>
      <c r="L357" s="137"/>
    </row>
    <row r="358" spans="1:12" s="2" customFormat="1" ht="15.75" customHeight="1">
      <c r="A358" s="11">
        <v>352</v>
      </c>
      <c r="B358" s="11" t="s">
        <v>1607</v>
      </c>
      <c r="C358" s="688" t="s">
        <v>1125</v>
      </c>
      <c r="D358" s="670"/>
      <c r="E358" s="689" t="s">
        <v>1133</v>
      </c>
      <c r="F358" s="688">
        <v>1</v>
      </c>
      <c r="G358" s="710">
        <v>1000</v>
      </c>
      <c r="H358" s="134">
        <f t="shared" si="5"/>
        <v>1000</v>
      </c>
      <c r="I358" s="718"/>
      <c r="J358" s="11"/>
      <c r="K358" s="11"/>
      <c r="L358" s="137"/>
    </row>
    <row r="359" spans="1:12" s="2" customFormat="1" ht="15.75" customHeight="1">
      <c r="A359" s="367"/>
      <c r="B359" s="367"/>
      <c r="C359" s="364"/>
      <c r="D359" s="361"/>
      <c r="E359" s="368"/>
      <c r="F359" s="363"/>
      <c r="G359" s="346"/>
      <c r="H359" s="346"/>
      <c r="I359" s="119"/>
      <c r="J359" s="11"/>
      <c r="K359" s="11"/>
      <c r="L359" s="137"/>
    </row>
    <row r="360" spans="1:11" ht="15.75" customHeight="1">
      <c r="A360" s="41"/>
      <c r="B360" s="41"/>
      <c r="C360" s="370"/>
      <c r="D360" s="357"/>
      <c r="E360" s="357"/>
      <c r="F360" s="363"/>
      <c r="G360" s="54"/>
      <c r="H360" s="14"/>
      <c r="I360" s="14"/>
      <c r="J360" s="14"/>
      <c r="K360" s="15"/>
    </row>
    <row r="361" spans="1:11" ht="15.75" customHeight="1">
      <c r="A361" s="15"/>
      <c r="B361" s="726"/>
      <c r="C361" s="17"/>
      <c r="D361" s="11"/>
      <c r="E361" s="9"/>
      <c r="F361" s="342"/>
      <c r="G361" s="13"/>
      <c r="H361" s="14"/>
      <c r="I361" s="14"/>
      <c r="J361" s="14"/>
      <c r="K361" s="15"/>
    </row>
    <row r="362" spans="1:11" ht="15.75" customHeight="1">
      <c r="A362" s="777" t="s">
        <v>251</v>
      </c>
      <c r="B362" s="777"/>
      <c r="C362" s="777"/>
      <c r="D362" s="119"/>
      <c r="E362" s="78"/>
      <c r="F362" s="371"/>
      <c r="G362" s="349"/>
      <c r="H362" s="349">
        <f>SUM(H5:H361)</f>
        <v>6732910</v>
      </c>
      <c r="I362" s="14"/>
      <c r="J362" s="14" t="s">
        <v>141</v>
      </c>
      <c r="K362" s="15"/>
    </row>
    <row r="363" spans="1:11" s="27" customFormat="1" ht="15.75" customHeight="1">
      <c r="A363" s="19" t="str">
        <f>'3-1-1现金'!A15:D15</f>
        <v>被评估单位（或者产权持有单位）填表人：</v>
      </c>
      <c r="B363" s="19"/>
      <c r="C363" s="2"/>
      <c r="D363" s="2"/>
      <c r="E363" s="2"/>
      <c r="F363" s="137"/>
      <c r="G363" s="749" t="str">
        <f>'3-9-2原材料'!K225</f>
        <v>评估人员：苗菁  </v>
      </c>
      <c r="H363" s="749"/>
      <c r="I363" s="749"/>
      <c r="J363" s="749"/>
      <c r="K363" s="749"/>
    </row>
    <row r="364" spans="1:11" s="27" customFormat="1" ht="15.75" customHeight="1">
      <c r="A364" s="26" t="str">
        <f>'3-1-1现金'!A16</f>
        <v>填表日期：2018年8月10日</v>
      </c>
      <c r="B364" s="26"/>
      <c r="C364" s="137"/>
      <c r="D364" s="137"/>
      <c r="E364" s="137"/>
      <c r="F364" s="137"/>
      <c r="G364" s="789" t="str">
        <f>'3-9-2原材料'!K226</f>
        <v>复核人员：阮荣</v>
      </c>
      <c r="H364" s="789"/>
      <c r="I364" s="789"/>
      <c r="J364" s="789"/>
      <c r="K364" s="789"/>
    </row>
  </sheetData>
  <sheetProtection/>
  <autoFilter ref="K1:K364"/>
  <mergeCells count="24">
    <mergeCell ref="G39:G40"/>
    <mergeCell ref="H39:H40"/>
    <mergeCell ref="G364:K364"/>
    <mergeCell ref="A5:A6"/>
    <mergeCell ref="C5:C6"/>
    <mergeCell ref="D5:D6"/>
    <mergeCell ref="E5:E6"/>
    <mergeCell ref="I5:I6"/>
    <mergeCell ref="A362:C362"/>
    <mergeCell ref="G363:K363"/>
    <mergeCell ref="G161:G162"/>
    <mergeCell ref="G129:G130"/>
    <mergeCell ref="H51:H52"/>
    <mergeCell ref="H129:H130"/>
    <mergeCell ref="H161:H162"/>
    <mergeCell ref="G51:G52"/>
    <mergeCell ref="H27:H28"/>
    <mergeCell ref="A1:K1"/>
    <mergeCell ref="A2:K2"/>
    <mergeCell ref="F5:H5"/>
    <mergeCell ref="J5:J6"/>
    <mergeCell ref="K5:K6"/>
    <mergeCell ref="G27:G28"/>
    <mergeCell ref="B5:B6"/>
  </mergeCells>
  <printOptions horizontalCentered="1"/>
  <pageMargins left="0.3937007874015748" right="0.31496062992125984" top="0.8661417322834646" bottom="0.6692913385826772" header="1.062992125984252" footer="0.5118110236220472"/>
  <pageSetup fitToHeight="0"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rgb="FF00B050"/>
    <pageSetUpPr fitToPage="1"/>
  </sheetPr>
  <dimension ref="A1:J45"/>
  <sheetViews>
    <sheetView zoomScalePageLayoutView="0" workbookViewId="0" topLeftCell="A1">
      <selection activeCell="C19" sqref="C19"/>
    </sheetView>
  </sheetViews>
  <sheetFormatPr defaultColWidth="9.00390625" defaultRowHeight="15.75" customHeight="1"/>
  <cols>
    <col min="1" max="1" width="5.75390625" style="3" customWidth="1"/>
    <col min="2" max="2" width="10.125" style="2" customWidth="1"/>
    <col min="3" max="3" width="13.375" style="3" customWidth="1"/>
    <col min="4" max="4" width="6.00390625" style="3" customWidth="1"/>
    <col min="5" max="6" width="8.625" style="323" customWidth="1"/>
    <col min="7" max="7" width="10.125" style="323" customWidth="1"/>
    <col min="8" max="8" width="9.125" style="323" customWidth="1"/>
    <col min="9" max="9" width="8.75390625" style="323" customWidth="1"/>
    <col min="10" max="10" width="9.50390625" style="3" customWidth="1"/>
    <col min="11" max="16384" width="9.00390625" style="3" customWidth="1"/>
  </cols>
  <sheetData>
    <row r="1" spans="1:10" s="1" customFormat="1" ht="30" customHeight="1">
      <c r="A1" s="740" t="s">
        <v>320</v>
      </c>
      <c r="B1" s="740"/>
      <c r="C1" s="741"/>
      <c r="D1" s="741"/>
      <c r="E1" s="741"/>
      <c r="F1" s="741"/>
      <c r="G1" s="741"/>
      <c r="H1" s="741"/>
      <c r="I1" s="741"/>
      <c r="J1" s="741"/>
    </row>
    <row r="2" spans="1:10" ht="13.5" customHeight="1">
      <c r="A2" s="742" t="str">
        <f>'3-9-5产成品（库存商品）'!A2</f>
        <v>评估基准日：2018年6月14日</v>
      </c>
      <c r="B2" s="742"/>
      <c r="C2" s="743"/>
      <c r="D2" s="743"/>
      <c r="E2" s="767"/>
      <c r="F2" s="767"/>
      <c r="G2" s="767"/>
      <c r="H2" s="767"/>
      <c r="I2" s="767"/>
      <c r="J2" s="767"/>
    </row>
    <row r="3" spans="1:10" ht="13.5" customHeight="1">
      <c r="A3" s="5"/>
      <c r="B3" s="5"/>
      <c r="C3" s="5"/>
      <c r="D3" s="5"/>
      <c r="E3" s="6"/>
      <c r="F3" s="6"/>
      <c r="G3" s="6"/>
      <c r="H3" s="6"/>
      <c r="I3" s="6"/>
      <c r="J3" s="7" t="s">
        <v>321</v>
      </c>
    </row>
    <row r="4" spans="1:10" ht="15.75" customHeight="1">
      <c r="A4" s="31" t="str">
        <f>'3-9-5产成品（库存商品）'!A4</f>
        <v>被评估单位（或者产权持有单位）：威海万紫千红家具有限公司</v>
      </c>
      <c r="B4" s="5"/>
      <c r="J4" s="8" t="s">
        <v>3</v>
      </c>
    </row>
    <row r="5" spans="1:10" s="2" customFormat="1" ht="15.75" customHeight="1">
      <c r="A5" s="777" t="s">
        <v>5</v>
      </c>
      <c r="B5" s="777" t="s">
        <v>307</v>
      </c>
      <c r="C5" s="777" t="s">
        <v>308</v>
      </c>
      <c r="D5" s="794" t="s">
        <v>299</v>
      </c>
      <c r="E5" s="777" t="s">
        <v>91</v>
      </c>
      <c r="F5" s="777"/>
      <c r="G5" s="778"/>
      <c r="H5" s="796" t="s">
        <v>92</v>
      </c>
      <c r="I5" s="777" t="s">
        <v>126</v>
      </c>
      <c r="J5" s="777" t="s">
        <v>8</v>
      </c>
    </row>
    <row r="6" spans="1:10" s="2" customFormat="1" ht="15.75" customHeight="1">
      <c r="A6" s="778"/>
      <c r="B6" s="796"/>
      <c r="C6" s="799"/>
      <c r="D6" s="817"/>
      <c r="E6" s="679" t="s">
        <v>1223</v>
      </c>
      <c r="F6" s="9" t="s">
        <v>304</v>
      </c>
      <c r="G6" s="9" t="s">
        <v>302</v>
      </c>
      <c r="H6" s="788"/>
      <c r="I6" s="778"/>
      <c r="J6" s="778"/>
    </row>
    <row r="7" spans="1:10" s="355" customFormat="1" ht="15.75" customHeight="1">
      <c r="A7" s="81" t="s">
        <v>1179</v>
      </c>
      <c r="B7" s="688" t="s">
        <v>1148</v>
      </c>
      <c r="C7" s="688" t="s">
        <v>1198</v>
      </c>
      <c r="D7" s="689" t="s">
        <v>1133</v>
      </c>
      <c r="E7" s="688">
        <v>26</v>
      </c>
      <c r="F7" s="691">
        <v>5.76</v>
      </c>
      <c r="G7" s="349">
        <f>E7*F7</f>
        <v>149.76</v>
      </c>
      <c r="H7" s="349"/>
      <c r="I7" s="14"/>
      <c r="J7" s="692" t="s">
        <v>1224</v>
      </c>
    </row>
    <row r="8" spans="1:10" ht="15.75" customHeight="1">
      <c r="A8" s="81" t="s">
        <v>1180</v>
      </c>
      <c r="B8" s="688" t="s">
        <v>1149</v>
      </c>
      <c r="C8" s="688" t="s">
        <v>1199</v>
      </c>
      <c r="D8" s="689" t="s">
        <v>1133</v>
      </c>
      <c r="E8" s="688">
        <v>1</v>
      </c>
      <c r="F8" s="691">
        <v>35.64</v>
      </c>
      <c r="G8" s="349">
        <f aca="true" t="shared" si="0" ref="G8:G40">E8*F8</f>
        <v>35.64</v>
      </c>
      <c r="H8" s="349"/>
      <c r="I8" s="14"/>
      <c r="J8" s="692" t="s">
        <v>1224</v>
      </c>
    </row>
    <row r="9" spans="1:10" ht="15.75" customHeight="1">
      <c r="A9" s="81" t="s">
        <v>1181</v>
      </c>
      <c r="B9" s="688" t="s">
        <v>1150</v>
      </c>
      <c r="C9" s="688" t="s">
        <v>1200</v>
      </c>
      <c r="D9" s="689" t="s">
        <v>1133</v>
      </c>
      <c r="E9" s="688">
        <v>66</v>
      </c>
      <c r="F9" s="691">
        <v>5.1000000000000005</v>
      </c>
      <c r="G9" s="349">
        <f t="shared" si="0"/>
        <v>336.6</v>
      </c>
      <c r="H9" s="349"/>
      <c r="I9" s="14"/>
      <c r="J9" s="692" t="s">
        <v>1224</v>
      </c>
    </row>
    <row r="10" spans="1:10" ht="15.75" customHeight="1">
      <c r="A10" s="81" t="s">
        <v>1182</v>
      </c>
      <c r="B10" s="688" t="s">
        <v>1151</v>
      </c>
      <c r="C10" s="688" t="s">
        <v>1201</v>
      </c>
      <c r="D10" s="689" t="s">
        <v>1133</v>
      </c>
      <c r="E10" s="688">
        <v>13</v>
      </c>
      <c r="F10" s="691">
        <v>5.2598</v>
      </c>
      <c r="G10" s="349">
        <f t="shared" si="0"/>
        <v>68.38</v>
      </c>
      <c r="H10" s="349"/>
      <c r="I10" s="14"/>
      <c r="J10" s="692" t="s">
        <v>1224</v>
      </c>
    </row>
    <row r="11" spans="1:10" ht="15.75" customHeight="1">
      <c r="A11" s="81" t="s">
        <v>1183</v>
      </c>
      <c r="B11" s="688" t="s">
        <v>1152</v>
      </c>
      <c r="C11" s="688" t="s">
        <v>1202</v>
      </c>
      <c r="D11" s="689" t="s">
        <v>1133</v>
      </c>
      <c r="E11" s="688">
        <v>16</v>
      </c>
      <c r="F11" s="691">
        <v>8.639999999999999</v>
      </c>
      <c r="G11" s="349">
        <f t="shared" si="0"/>
        <v>138.24</v>
      </c>
      <c r="H11" s="349"/>
      <c r="I11" s="14"/>
      <c r="J11" s="692" t="s">
        <v>1224</v>
      </c>
    </row>
    <row r="12" spans="1:10" ht="15.75" customHeight="1">
      <c r="A12" s="81" t="s">
        <v>1184</v>
      </c>
      <c r="B12" s="688" t="s">
        <v>1153</v>
      </c>
      <c r="C12" s="688" t="s">
        <v>1203</v>
      </c>
      <c r="D12" s="689" t="s">
        <v>1133</v>
      </c>
      <c r="E12" s="688">
        <v>11</v>
      </c>
      <c r="F12" s="691">
        <v>12.572999999999999</v>
      </c>
      <c r="G12" s="349">
        <f t="shared" si="0"/>
        <v>138.3</v>
      </c>
      <c r="H12" s="349"/>
      <c r="I12" s="14"/>
      <c r="J12" s="692" t="s">
        <v>1224</v>
      </c>
    </row>
    <row r="13" spans="1:10" ht="15.75" customHeight="1">
      <c r="A13" s="81" t="s">
        <v>1185</v>
      </c>
      <c r="B13" s="688" t="s">
        <v>1154</v>
      </c>
      <c r="C13" s="688" t="s">
        <v>1204</v>
      </c>
      <c r="D13" s="689" t="s">
        <v>1133</v>
      </c>
      <c r="E13" s="688">
        <v>11</v>
      </c>
      <c r="F13" s="691">
        <v>7.182</v>
      </c>
      <c r="G13" s="349">
        <f t="shared" si="0"/>
        <v>79</v>
      </c>
      <c r="H13" s="349"/>
      <c r="I13" s="14"/>
      <c r="J13" s="692" t="s">
        <v>1224</v>
      </c>
    </row>
    <row r="14" spans="1:10" ht="15.75" customHeight="1">
      <c r="A14" s="81" t="s">
        <v>1186</v>
      </c>
      <c r="B14" s="688" t="s">
        <v>1155</v>
      </c>
      <c r="C14" s="688" t="s">
        <v>1205</v>
      </c>
      <c r="D14" s="689" t="s">
        <v>1133</v>
      </c>
      <c r="E14" s="688">
        <v>27</v>
      </c>
      <c r="F14" s="691">
        <v>6.4799999999999995</v>
      </c>
      <c r="G14" s="349">
        <f t="shared" si="0"/>
        <v>174.96</v>
      </c>
      <c r="H14" s="349"/>
      <c r="I14" s="14"/>
      <c r="J14" s="692" t="s">
        <v>1224</v>
      </c>
    </row>
    <row r="15" spans="1:10" ht="15.75" customHeight="1">
      <c r="A15" s="81" t="s">
        <v>1187</v>
      </c>
      <c r="B15" s="688" t="s">
        <v>1156</v>
      </c>
      <c r="C15" s="688" t="s">
        <v>1206</v>
      </c>
      <c r="D15" s="689" t="s">
        <v>1133</v>
      </c>
      <c r="E15" s="688">
        <v>34</v>
      </c>
      <c r="F15" s="691">
        <v>2.9376</v>
      </c>
      <c r="G15" s="349">
        <f t="shared" si="0"/>
        <v>99.88</v>
      </c>
      <c r="H15" s="349"/>
      <c r="I15" s="14"/>
      <c r="J15" s="692" t="s">
        <v>1224</v>
      </c>
    </row>
    <row r="16" spans="1:10" ht="15.75" customHeight="1">
      <c r="A16" s="81" t="s">
        <v>1188</v>
      </c>
      <c r="B16" s="688" t="s">
        <v>1157</v>
      </c>
      <c r="C16" s="688" t="s">
        <v>1207</v>
      </c>
      <c r="D16" s="689" t="s">
        <v>1133</v>
      </c>
      <c r="E16" s="688">
        <v>24</v>
      </c>
      <c r="F16" s="691">
        <v>7.905</v>
      </c>
      <c r="G16" s="349">
        <f t="shared" si="0"/>
        <v>189.72</v>
      </c>
      <c r="H16" s="349"/>
      <c r="I16" s="14"/>
      <c r="J16" s="692" t="s">
        <v>1224</v>
      </c>
    </row>
    <row r="17" spans="1:10" ht="15.75" customHeight="1">
      <c r="A17" s="81" t="s">
        <v>1189</v>
      </c>
      <c r="B17" s="688" t="s">
        <v>1158</v>
      </c>
      <c r="C17" s="688" t="s">
        <v>1208</v>
      </c>
      <c r="D17" s="689" t="s">
        <v>1133</v>
      </c>
      <c r="E17" s="688">
        <v>20</v>
      </c>
      <c r="F17" s="691">
        <v>7.74</v>
      </c>
      <c r="G17" s="349">
        <f t="shared" si="0"/>
        <v>154.8</v>
      </c>
      <c r="H17" s="349"/>
      <c r="I17" s="14"/>
      <c r="J17" s="692" t="s">
        <v>1224</v>
      </c>
    </row>
    <row r="18" spans="1:10" ht="15.75" customHeight="1">
      <c r="A18" s="81" t="s">
        <v>1190</v>
      </c>
      <c r="B18" s="688" t="s">
        <v>1159</v>
      </c>
      <c r="C18" s="688" t="s">
        <v>1209</v>
      </c>
      <c r="D18" s="689" t="s">
        <v>1133</v>
      </c>
      <c r="E18" s="688">
        <v>9</v>
      </c>
      <c r="F18" s="691">
        <v>5.202</v>
      </c>
      <c r="G18" s="349">
        <f t="shared" si="0"/>
        <v>46.82</v>
      </c>
      <c r="H18" s="349"/>
      <c r="I18" s="14"/>
      <c r="J18" s="692" t="s">
        <v>1224</v>
      </c>
    </row>
    <row r="19" spans="1:10" ht="15.75" customHeight="1">
      <c r="A19" s="81" t="s">
        <v>1191</v>
      </c>
      <c r="B19" s="688" t="s">
        <v>1160</v>
      </c>
      <c r="C19" s="688" t="s">
        <v>1210</v>
      </c>
      <c r="D19" s="689" t="s">
        <v>1133</v>
      </c>
      <c r="E19" s="688">
        <v>24</v>
      </c>
      <c r="F19" s="691">
        <v>2.5244999999999997</v>
      </c>
      <c r="G19" s="349">
        <f t="shared" si="0"/>
        <v>60.59</v>
      </c>
      <c r="H19" s="349"/>
      <c r="I19" s="14"/>
      <c r="J19" s="692" t="s">
        <v>1224</v>
      </c>
    </row>
    <row r="20" spans="1:10" ht="15.75" customHeight="1">
      <c r="A20" s="81" t="s">
        <v>1192</v>
      </c>
      <c r="B20" s="688" t="s">
        <v>1161</v>
      </c>
      <c r="C20" s="688" t="s">
        <v>1211</v>
      </c>
      <c r="D20" s="689" t="s">
        <v>1133</v>
      </c>
      <c r="E20" s="688">
        <v>4</v>
      </c>
      <c r="F20" s="691">
        <v>20.400000000000002</v>
      </c>
      <c r="G20" s="349">
        <f t="shared" si="0"/>
        <v>81.6</v>
      </c>
      <c r="H20" s="349"/>
      <c r="I20" s="14"/>
      <c r="J20" s="692" t="s">
        <v>1224</v>
      </c>
    </row>
    <row r="21" spans="1:10" ht="15.75" customHeight="1">
      <c r="A21" s="81" t="s">
        <v>1193</v>
      </c>
      <c r="B21" s="688" t="s">
        <v>1162</v>
      </c>
      <c r="C21" s="688" t="s">
        <v>1212</v>
      </c>
      <c r="D21" s="689" t="s">
        <v>1133</v>
      </c>
      <c r="E21" s="688">
        <v>4</v>
      </c>
      <c r="F21" s="691">
        <v>7.800000000000001</v>
      </c>
      <c r="G21" s="349">
        <f t="shared" si="0"/>
        <v>31.2</v>
      </c>
      <c r="H21" s="349"/>
      <c r="I21" s="14"/>
      <c r="J21" s="692" t="s">
        <v>1224</v>
      </c>
    </row>
    <row r="22" spans="1:10" ht="15.75" customHeight="1">
      <c r="A22" s="81" t="s">
        <v>1194</v>
      </c>
      <c r="B22" s="688" t="s">
        <v>1163</v>
      </c>
      <c r="C22" s="688" t="s">
        <v>1213</v>
      </c>
      <c r="D22" s="689" t="s">
        <v>1133</v>
      </c>
      <c r="E22" s="688">
        <v>14</v>
      </c>
      <c r="F22" s="691">
        <v>23.25</v>
      </c>
      <c r="G22" s="349">
        <f t="shared" si="0"/>
        <v>325.5</v>
      </c>
      <c r="H22" s="349"/>
      <c r="I22" s="14"/>
      <c r="J22" s="692" t="s">
        <v>1224</v>
      </c>
    </row>
    <row r="23" spans="1:10" ht="15.75" customHeight="1">
      <c r="A23" s="81" t="s">
        <v>782</v>
      </c>
      <c r="B23" s="688" t="s">
        <v>1164</v>
      </c>
      <c r="C23" s="688" t="s">
        <v>1214</v>
      </c>
      <c r="D23" s="689" t="s">
        <v>1133</v>
      </c>
      <c r="E23" s="688">
        <v>10</v>
      </c>
      <c r="F23" s="691">
        <v>12.636000000000001</v>
      </c>
      <c r="G23" s="349">
        <f t="shared" si="0"/>
        <v>126.36</v>
      </c>
      <c r="H23" s="349"/>
      <c r="I23" s="14"/>
      <c r="J23" s="692" t="s">
        <v>1224</v>
      </c>
    </row>
    <row r="24" spans="1:10" ht="15.75" customHeight="1">
      <c r="A24" s="81" t="s">
        <v>783</v>
      </c>
      <c r="B24" s="688" t="s">
        <v>1165</v>
      </c>
      <c r="C24" s="688" t="s">
        <v>1215</v>
      </c>
      <c r="D24" s="689" t="s">
        <v>1133</v>
      </c>
      <c r="E24" s="688">
        <v>20</v>
      </c>
      <c r="F24" s="691">
        <v>6.75</v>
      </c>
      <c r="G24" s="349">
        <f t="shared" si="0"/>
        <v>135</v>
      </c>
      <c r="H24" s="349"/>
      <c r="I24" s="14"/>
      <c r="J24" s="692" t="s">
        <v>1224</v>
      </c>
    </row>
    <row r="25" spans="1:10" ht="15.75" customHeight="1">
      <c r="A25" s="81" t="s">
        <v>784</v>
      </c>
      <c r="B25" s="688" t="s">
        <v>1166</v>
      </c>
      <c r="C25" s="688" t="s">
        <v>1216</v>
      </c>
      <c r="D25" s="689" t="s">
        <v>1133</v>
      </c>
      <c r="E25" s="688">
        <v>19</v>
      </c>
      <c r="F25" s="691">
        <v>11.55</v>
      </c>
      <c r="G25" s="349">
        <f t="shared" si="0"/>
        <v>219.45</v>
      </c>
      <c r="H25" s="349"/>
      <c r="I25" s="14"/>
      <c r="J25" s="692" t="s">
        <v>1224</v>
      </c>
    </row>
    <row r="26" spans="1:10" ht="15.75" customHeight="1">
      <c r="A26" s="81" t="s">
        <v>785</v>
      </c>
      <c r="B26" s="688" t="s">
        <v>1167</v>
      </c>
      <c r="C26" s="688" t="s">
        <v>1217</v>
      </c>
      <c r="D26" s="689" t="s">
        <v>1133</v>
      </c>
      <c r="E26" s="688">
        <v>12</v>
      </c>
      <c r="F26" s="691">
        <v>4.95</v>
      </c>
      <c r="G26" s="349">
        <f t="shared" si="0"/>
        <v>59.4</v>
      </c>
      <c r="H26" s="349"/>
      <c r="I26" s="14"/>
      <c r="J26" s="692" t="s">
        <v>1224</v>
      </c>
    </row>
    <row r="27" spans="1:10" ht="15.75" customHeight="1">
      <c r="A27" s="81" t="s">
        <v>786</v>
      </c>
      <c r="B27" s="688" t="s">
        <v>1168</v>
      </c>
      <c r="C27" s="670"/>
      <c r="D27" s="689" t="s">
        <v>1133</v>
      </c>
      <c r="E27" s="688">
        <v>9</v>
      </c>
      <c r="F27" s="691">
        <v>20</v>
      </c>
      <c r="G27" s="349">
        <f t="shared" si="0"/>
        <v>180</v>
      </c>
      <c r="H27" s="349"/>
      <c r="I27" s="14"/>
      <c r="J27" s="692" t="s">
        <v>1224</v>
      </c>
    </row>
    <row r="28" spans="1:10" ht="15.75" customHeight="1">
      <c r="A28" s="81" t="s">
        <v>787</v>
      </c>
      <c r="B28" s="688" t="s">
        <v>1169</v>
      </c>
      <c r="C28" s="670"/>
      <c r="D28" s="689" t="s">
        <v>1133</v>
      </c>
      <c r="E28" s="688">
        <v>5</v>
      </c>
      <c r="F28" s="691">
        <v>30</v>
      </c>
      <c r="G28" s="349">
        <f t="shared" si="0"/>
        <v>150</v>
      </c>
      <c r="H28" s="349"/>
      <c r="I28" s="14"/>
      <c r="J28" s="692" t="s">
        <v>1224</v>
      </c>
    </row>
    <row r="29" spans="1:10" ht="15.75" customHeight="1">
      <c r="A29" s="81" t="s">
        <v>788</v>
      </c>
      <c r="B29" s="688" t="s">
        <v>1170</v>
      </c>
      <c r="C29" s="670"/>
      <c r="D29" s="689" t="s">
        <v>1222</v>
      </c>
      <c r="E29" s="688">
        <v>1</v>
      </c>
      <c r="F29" s="691">
        <v>0</v>
      </c>
      <c r="G29" s="349">
        <f t="shared" si="0"/>
        <v>0</v>
      </c>
      <c r="H29" s="349"/>
      <c r="I29" s="14"/>
      <c r="J29" s="692" t="s">
        <v>1224</v>
      </c>
    </row>
    <row r="30" spans="1:10" ht="15.75" customHeight="1">
      <c r="A30" s="81" t="s">
        <v>1195</v>
      </c>
      <c r="B30" s="688" t="s">
        <v>1171</v>
      </c>
      <c r="C30" s="670"/>
      <c r="D30" s="689" t="s">
        <v>1222</v>
      </c>
      <c r="E30" s="688">
        <v>1</v>
      </c>
      <c r="F30" s="691">
        <v>0</v>
      </c>
      <c r="G30" s="349">
        <f t="shared" si="0"/>
        <v>0</v>
      </c>
      <c r="H30" s="349"/>
      <c r="I30" s="14"/>
      <c r="J30" s="692" t="s">
        <v>1224</v>
      </c>
    </row>
    <row r="31" spans="1:10" ht="15.75" customHeight="1">
      <c r="A31" s="81" t="s">
        <v>1196</v>
      </c>
      <c r="B31" s="688" t="s">
        <v>1172</v>
      </c>
      <c r="C31" s="670"/>
      <c r="D31" s="689" t="s">
        <v>1222</v>
      </c>
      <c r="E31" s="688">
        <v>1</v>
      </c>
      <c r="F31" s="691">
        <v>150</v>
      </c>
      <c r="G31" s="349">
        <f t="shared" si="0"/>
        <v>150</v>
      </c>
      <c r="H31" s="349"/>
      <c r="I31" s="14"/>
      <c r="J31" s="692" t="s">
        <v>1224</v>
      </c>
    </row>
    <row r="32" spans="1:10" ht="15.75" customHeight="1">
      <c r="A32" s="81" t="s">
        <v>789</v>
      </c>
      <c r="B32" s="688" t="s">
        <v>1173</v>
      </c>
      <c r="C32" s="687"/>
      <c r="D32" s="689" t="s">
        <v>1133</v>
      </c>
      <c r="E32" s="689">
        <v>6</v>
      </c>
      <c r="F32" s="691">
        <v>100</v>
      </c>
      <c r="G32" s="349">
        <f t="shared" si="0"/>
        <v>600</v>
      </c>
      <c r="H32" s="349"/>
      <c r="I32" s="14"/>
      <c r="J32" s="692" t="s">
        <v>1224</v>
      </c>
    </row>
    <row r="33" spans="1:10" ht="15.75" customHeight="1">
      <c r="A33" s="81" t="s">
        <v>790</v>
      </c>
      <c r="B33" s="688" t="s">
        <v>1174</v>
      </c>
      <c r="C33" s="688" t="s">
        <v>1218</v>
      </c>
      <c r="D33" s="689" t="s">
        <v>1133</v>
      </c>
      <c r="E33" s="689">
        <v>5</v>
      </c>
      <c r="F33" s="691">
        <v>60</v>
      </c>
      <c r="G33" s="349">
        <f t="shared" si="0"/>
        <v>300</v>
      </c>
      <c r="H33" s="349"/>
      <c r="I33" s="14"/>
      <c r="J33" s="692" t="s">
        <v>1224</v>
      </c>
    </row>
    <row r="34" spans="1:10" ht="15.75" customHeight="1">
      <c r="A34" s="81" t="s">
        <v>791</v>
      </c>
      <c r="B34" s="688" t="s">
        <v>1174</v>
      </c>
      <c r="C34" s="688" t="s">
        <v>1219</v>
      </c>
      <c r="D34" s="689" t="s">
        <v>1133</v>
      </c>
      <c r="E34" s="689">
        <v>5</v>
      </c>
      <c r="F34" s="691">
        <v>40</v>
      </c>
      <c r="G34" s="349">
        <f t="shared" si="0"/>
        <v>200</v>
      </c>
      <c r="H34" s="349"/>
      <c r="I34" s="14"/>
      <c r="J34" s="692" t="s">
        <v>1224</v>
      </c>
    </row>
    <row r="35" spans="1:10" ht="15.75" customHeight="1">
      <c r="A35" s="81" t="s">
        <v>792</v>
      </c>
      <c r="B35" s="688" t="s">
        <v>1174</v>
      </c>
      <c r="C35" s="688" t="s">
        <v>1220</v>
      </c>
      <c r="D35" s="689" t="s">
        <v>1133</v>
      </c>
      <c r="E35" s="689">
        <v>2</v>
      </c>
      <c r="F35" s="691">
        <v>50</v>
      </c>
      <c r="G35" s="349">
        <f t="shared" si="0"/>
        <v>100</v>
      </c>
      <c r="H35" s="349"/>
      <c r="I35" s="14"/>
      <c r="J35" s="692" t="s">
        <v>1224</v>
      </c>
    </row>
    <row r="36" spans="1:10" ht="15.75" customHeight="1">
      <c r="A36" s="81" t="s">
        <v>1197</v>
      </c>
      <c r="B36" s="688" t="s">
        <v>1174</v>
      </c>
      <c r="C36" s="688" t="s">
        <v>1221</v>
      </c>
      <c r="D36" s="688" t="s">
        <v>1133</v>
      </c>
      <c r="E36" s="688">
        <v>7</v>
      </c>
      <c r="F36" s="691">
        <v>55</v>
      </c>
      <c r="G36" s="349">
        <f t="shared" si="0"/>
        <v>385</v>
      </c>
      <c r="H36" s="349"/>
      <c r="I36" s="14"/>
      <c r="J36" s="692" t="s">
        <v>1224</v>
      </c>
    </row>
    <row r="37" spans="1:10" ht="15.75" customHeight="1">
      <c r="A37" s="81" t="s">
        <v>793</v>
      </c>
      <c r="B37" s="688" t="s">
        <v>1175</v>
      </c>
      <c r="C37" s="670"/>
      <c r="D37" s="689" t="s">
        <v>1133</v>
      </c>
      <c r="E37" s="688">
        <v>16</v>
      </c>
      <c r="F37" s="691">
        <v>50</v>
      </c>
      <c r="G37" s="349">
        <f t="shared" si="0"/>
        <v>800</v>
      </c>
      <c r="H37" s="349"/>
      <c r="I37" s="14"/>
      <c r="J37" s="692" t="s">
        <v>1224</v>
      </c>
    </row>
    <row r="38" spans="1:10" ht="15.75" customHeight="1">
      <c r="A38" s="81" t="s">
        <v>794</v>
      </c>
      <c r="B38" s="688" t="s">
        <v>1176</v>
      </c>
      <c r="C38" s="670"/>
      <c r="D38" s="689" t="s">
        <v>1133</v>
      </c>
      <c r="E38" s="688">
        <v>7</v>
      </c>
      <c r="F38" s="691">
        <v>40</v>
      </c>
      <c r="G38" s="349">
        <f t="shared" si="0"/>
        <v>280</v>
      </c>
      <c r="H38" s="349"/>
      <c r="I38" s="14"/>
      <c r="J38" s="692" t="s">
        <v>1224</v>
      </c>
    </row>
    <row r="39" spans="1:10" ht="15.75" customHeight="1">
      <c r="A39" s="81" t="s">
        <v>795</v>
      </c>
      <c r="B39" s="688" t="s">
        <v>1177</v>
      </c>
      <c r="C39" s="687"/>
      <c r="D39" s="688" t="s">
        <v>1133</v>
      </c>
      <c r="E39" s="690">
        <v>12</v>
      </c>
      <c r="F39" s="691">
        <v>30</v>
      </c>
      <c r="G39" s="349">
        <f t="shared" si="0"/>
        <v>360</v>
      </c>
      <c r="H39" s="349"/>
      <c r="I39" s="14"/>
      <c r="J39" s="692" t="s">
        <v>1224</v>
      </c>
    </row>
    <row r="40" spans="1:10" ht="15.75" customHeight="1">
      <c r="A40" s="81" t="s">
        <v>796</v>
      </c>
      <c r="B40" s="688" t="s">
        <v>1178</v>
      </c>
      <c r="C40" s="687"/>
      <c r="D40" s="688" t="s">
        <v>1133</v>
      </c>
      <c r="E40" s="688">
        <v>1</v>
      </c>
      <c r="F40" s="691">
        <v>60</v>
      </c>
      <c r="G40" s="349">
        <f t="shared" si="0"/>
        <v>60</v>
      </c>
      <c r="H40" s="349"/>
      <c r="I40" s="14"/>
      <c r="J40" s="692" t="s">
        <v>1224</v>
      </c>
    </row>
    <row r="41" spans="1:10" ht="15.75" customHeight="1">
      <c r="A41" s="11"/>
      <c r="B41" s="11"/>
      <c r="C41" s="16"/>
      <c r="D41" s="15"/>
      <c r="E41" s="349"/>
      <c r="F41" s="349"/>
      <c r="G41" s="349"/>
      <c r="H41" s="349"/>
      <c r="I41" s="14" t="s">
        <v>141</v>
      </c>
      <c r="J41" s="15"/>
    </row>
    <row r="42" spans="1:10" ht="15.75" customHeight="1">
      <c r="A42" s="11"/>
      <c r="B42" s="11"/>
      <c r="C42" s="16"/>
      <c r="D42" s="15"/>
      <c r="E42" s="349"/>
      <c r="F42" s="349"/>
      <c r="G42" s="349"/>
      <c r="H42" s="349"/>
      <c r="I42" s="14"/>
      <c r="J42" s="15"/>
    </row>
    <row r="43" spans="1:10" ht="15.75" customHeight="1">
      <c r="A43" s="747" t="s">
        <v>251</v>
      </c>
      <c r="B43" s="797"/>
      <c r="C43" s="748"/>
      <c r="D43" s="15"/>
      <c r="E43" s="105">
        <f>SUM(E7:E42)</f>
        <v>443</v>
      </c>
      <c r="F43" s="14"/>
      <c r="G43" s="14">
        <f>SUM(G7:G42)</f>
        <v>6216.2</v>
      </c>
      <c r="H43" s="14"/>
      <c r="I43" s="14" t="s">
        <v>141</v>
      </c>
      <c r="J43" s="15"/>
    </row>
    <row r="44" spans="1:10" ht="15.75" customHeight="1">
      <c r="A44" s="775" t="s">
        <v>232</v>
      </c>
      <c r="B44" s="775"/>
      <c r="C44" s="775"/>
      <c r="D44" s="775"/>
      <c r="E44" s="3"/>
      <c r="F44" s="749" t="str">
        <f>'3-9-2原材料'!K225</f>
        <v>评估人员：苗菁  </v>
      </c>
      <c r="G44" s="749"/>
      <c r="H44" s="749"/>
      <c r="I44" s="749"/>
      <c r="J44" s="749"/>
    </row>
    <row r="45" spans="1:10" ht="15.75" customHeight="1">
      <c r="A45" s="358" t="str">
        <f>'3-9-5产成品（库存商品）'!A364</f>
        <v>填表日期：2018年8月10日</v>
      </c>
      <c r="B45" s="36"/>
      <c r="E45" s="3"/>
      <c r="F45" s="789" t="str">
        <f>'3-流动汇总'!E20</f>
        <v>复核人员：阮荣</v>
      </c>
      <c r="G45" s="819"/>
      <c r="H45" s="750"/>
      <c r="I45" s="750"/>
      <c r="J45" s="750"/>
    </row>
  </sheetData>
  <sheetProtection/>
  <mergeCells count="14">
    <mergeCell ref="A1:J1"/>
    <mergeCell ref="A2:J2"/>
    <mergeCell ref="E5:G5"/>
    <mergeCell ref="A5:A6"/>
    <mergeCell ref="B5:B6"/>
    <mergeCell ref="C5:C6"/>
    <mergeCell ref="D5:D6"/>
    <mergeCell ref="H5:H6"/>
    <mergeCell ref="A43:C43"/>
    <mergeCell ref="A44:D44"/>
    <mergeCell ref="F44:J44"/>
    <mergeCell ref="I5:I6"/>
    <mergeCell ref="J5:J6"/>
    <mergeCell ref="F45:J45"/>
  </mergeCells>
  <printOptions horizontalCentered="1"/>
  <pageMargins left="0.35433070866141736" right="0.35433070866141736" top="0.8661417322834646" bottom="0.7874015748031497" header="1.062992125984252" footer="0.5118110236220472"/>
  <pageSetup fitToHeight="0" fitToWidth="1" horizontalDpi="300" verticalDpi="300" orientation="portrait" paperSize="9" r:id="rId1"/>
</worksheet>
</file>

<file path=xl/worksheets/sheet26.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7">
      <selection activeCell="H31" sqref="H31"/>
    </sheetView>
  </sheetViews>
  <sheetFormatPr defaultColWidth="9.00390625" defaultRowHeight="15.75" customHeight="1"/>
  <cols>
    <col min="1" max="1" width="4.75390625" style="3" customWidth="1"/>
    <col min="2" max="2" width="13.625" style="3" customWidth="1"/>
    <col min="3" max="3" width="11.25390625" style="3" customWidth="1"/>
    <col min="4" max="4" width="5.125" style="3" customWidth="1"/>
    <col min="5" max="5" width="10.25390625" style="323" customWidth="1"/>
    <col min="6" max="6" width="6.875" style="323" customWidth="1"/>
    <col min="7" max="7" width="13.125" style="323" customWidth="1"/>
    <col min="8" max="9" width="8.50390625" style="323" customWidth="1"/>
    <col min="10" max="10" width="12.25390625" style="323" customWidth="1"/>
    <col min="11" max="11" width="8.375" style="323" customWidth="1"/>
    <col min="12" max="12" width="7.75390625" style="323" customWidth="1"/>
    <col min="13" max="13" width="8.125" style="3" customWidth="1"/>
    <col min="14" max="16384" width="9.00390625" style="3" customWidth="1"/>
  </cols>
  <sheetData>
    <row r="1" spans="1:13" s="1" customFormat="1" ht="30" customHeight="1">
      <c r="A1" s="740" t="s">
        <v>322</v>
      </c>
      <c r="B1" s="807"/>
      <c r="C1" s="807"/>
      <c r="D1" s="807"/>
      <c r="E1" s="807"/>
      <c r="F1" s="807"/>
      <c r="G1" s="807"/>
      <c r="H1" s="807"/>
      <c r="I1" s="807"/>
      <c r="J1" s="807"/>
      <c r="K1" s="807"/>
      <c r="L1" s="807"/>
      <c r="M1" s="807"/>
    </row>
    <row r="2" spans="1:13" ht="13.5" customHeight="1">
      <c r="A2" s="742" t="str">
        <f>'3-9-6在产品（自制半成品）'!A2</f>
        <v>评估基准日：2018年6月14日</v>
      </c>
      <c r="B2" s="743"/>
      <c r="C2" s="743"/>
      <c r="D2" s="743"/>
      <c r="E2" s="743"/>
      <c r="F2" s="743"/>
      <c r="G2" s="767"/>
      <c r="H2" s="767"/>
      <c r="I2" s="767"/>
      <c r="J2" s="767"/>
      <c r="K2" s="767"/>
      <c r="L2" s="767"/>
      <c r="M2" s="767"/>
    </row>
    <row r="3" spans="1:13" ht="13.5" customHeight="1">
      <c r="A3" s="5"/>
      <c r="B3" s="5"/>
      <c r="C3" s="5"/>
      <c r="D3" s="5"/>
      <c r="E3" s="5"/>
      <c r="F3" s="5"/>
      <c r="G3" s="6"/>
      <c r="H3" s="6"/>
      <c r="I3" s="6"/>
      <c r="J3" s="6"/>
      <c r="K3" s="6"/>
      <c r="L3" s="768" t="s">
        <v>323</v>
      </c>
      <c r="M3" s="768"/>
    </row>
    <row r="4" spans="1:13" ht="15.75" customHeight="1">
      <c r="A4" s="31" t="str">
        <f>'3-9-6在产品（自制半成品）'!A4</f>
        <v>被评估单位（或者产权持有单位）：威海万紫千红家具有限公司</v>
      </c>
      <c r="M4" s="8" t="s">
        <v>3</v>
      </c>
    </row>
    <row r="5" spans="1:13" s="2" customFormat="1" ht="15.75" customHeight="1">
      <c r="A5" s="777" t="s">
        <v>5</v>
      </c>
      <c r="B5" s="777" t="s">
        <v>324</v>
      </c>
      <c r="C5" s="777" t="s">
        <v>325</v>
      </c>
      <c r="D5" s="794" t="s">
        <v>299</v>
      </c>
      <c r="E5" s="777" t="s">
        <v>90</v>
      </c>
      <c r="F5" s="777"/>
      <c r="G5" s="777"/>
      <c r="H5" s="803" t="s">
        <v>91</v>
      </c>
      <c r="I5" s="803"/>
      <c r="J5" s="804"/>
      <c r="K5" s="805" t="s">
        <v>92</v>
      </c>
      <c r="L5" s="803" t="s">
        <v>126</v>
      </c>
      <c r="M5" s="777" t="s">
        <v>8</v>
      </c>
    </row>
    <row r="6" spans="1:13" s="2" customFormat="1" ht="15.75" customHeight="1">
      <c r="A6" s="778"/>
      <c r="B6" s="778"/>
      <c r="C6" s="778"/>
      <c r="D6" s="795"/>
      <c r="E6" s="9" t="s">
        <v>300</v>
      </c>
      <c r="F6" s="9" t="s">
        <v>301</v>
      </c>
      <c r="G6" s="9" t="s">
        <v>302</v>
      </c>
      <c r="H6" s="337" t="s">
        <v>303</v>
      </c>
      <c r="I6" s="337" t="s">
        <v>304</v>
      </c>
      <c r="J6" s="337" t="s">
        <v>302</v>
      </c>
      <c r="K6" s="820"/>
      <c r="L6" s="804"/>
      <c r="M6" s="778"/>
    </row>
    <row r="7" spans="1:13" ht="15.75" customHeight="1">
      <c r="A7" s="39"/>
      <c r="B7" s="324"/>
      <c r="C7" s="11"/>
      <c r="D7" s="354"/>
      <c r="E7" s="349"/>
      <c r="F7" s="349"/>
      <c r="G7" s="349"/>
      <c r="I7" s="14"/>
      <c r="J7" s="14"/>
      <c r="K7" s="14"/>
      <c r="L7" s="14" t="s">
        <v>141</v>
      </c>
      <c r="M7" s="15"/>
    </row>
    <row r="8" spans="1:13" ht="15.75" customHeight="1">
      <c r="A8" s="11"/>
      <c r="B8" s="80"/>
      <c r="C8" s="11"/>
      <c r="D8" s="15"/>
      <c r="E8" s="349"/>
      <c r="F8" s="349"/>
      <c r="G8" s="349"/>
      <c r="H8" s="14"/>
      <c r="I8" s="14"/>
      <c r="J8" s="14"/>
      <c r="K8" s="14"/>
      <c r="L8" s="14" t="s">
        <v>141</v>
      </c>
      <c r="M8" s="15"/>
    </row>
    <row r="9" spans="1:13" ht="15.75" customHeight="1">
      <c r="A9" s="11"/>
      <c r="B9" s="16"/>
      <c r="C9" s="11"/>
      <c r="D9" s="15"/>
      <c r="E9" s="349"/>
      <c r="F9" s="349"/>
      <c r="G9" s="349"/>
      <c r="H9" s="14"/>
      <c r="I9" s="14"/>
      <c r="J9" s="14"/>
      <c r="K9" s="14"/>
      <c r="L9" s="14" t="s">
        <v>141</v>
      </c>
      <c r="M9" s="15"/>
    </row>
    <row r="10" spans="1:13" ht="15.75" customHeight="1">
      <c r="A10" s="11"/>
      <c r="B10" s="16"/>
      <c r="C10" s="11"/>
      <c r="D10" s="15"/>
      <c r="E10" s="349"/>
      <c r="F10" s="349"/>
      <c r="G10" s="349"/>
      <c r="H10" s="14"/>
      <c r="I10" s="14"/>
      <c r="J10" s="14"/>
      <c r="K10" s="14"/>
      <c r="L10" s="14" t="s">
        <v>141</v>
      </c>
      <c r="M10" s="15"/>
    </row>
    <row r="11" spans="1:13" ht="15.75" customHeight="1">
      <c r="A11" s="11"/>
      <c r="B11" s="16"/>
      <c r="C11" s="11"/>
      <c r="D11" s="15"/>
      <c r="E11" s="349"/>
      <c r="F11" s="349"/>
      <c r="G11" s="349"/>
      <c r="H11" s="14"/>
      <c r="I11" s="14"/>
      <c r="J11" s="14"/>
      <c r="K11" s="14"/>
      <c r="L11" s="14" t="s">
        <v>141</v>
      </c>
      <c r="M11" s="15"/>
    </row>
    <row r="12" spans="1:13" ht="15.75" customHeight="1">
      <c r="A12" s="11"/>
      <c r="B12" s="16"/>
      <c r="C12" s="11"/>
      <c r="D12" s="15"/>
      <c r="E12" s="349"/>
      <c r="F12" s="349"/>
      <c r="G12" s="349"/>
      <c r="H12" s="14"/>
      <c r="I12" s="14"/>
      <c r="J12" s="14"/>
      <c r="K12" s="14"/>
      <c r="L12" s="14" t="s">
        <v>141</v>
      </c>
      <c r="M12" s="15"/>
    </row>
    <row r="13" spans="1:13" ht="15.75" customHeight="1">
      <c r="A13" s="11"/>
      <c r="B13" s="16"/>
      <c r="C13" s="11"/>
      <c r="D13" s="15"/>
      <c r="E13" s="349"/>
      <c r="F13" s="349"/>
      <c r="G13" s="349"/>
      <c r="H13" s="14"/>
      <c r="I13" s="14"/>
      <c r="J13" s="14"/>
      <c r="K13" s="14"/>
      <c r="L13" s="14" t="s">
        <v>141</v>
      </c>
      <c r="M13" s="15"/>
    </row>
    <row r="14" spans="1:13" ht="15.75" customHeight="1">
      <c r="A14" s="11"/>
      <c r="B14" s="80"/>
      <c r="C14" s="11"/>
      <c r="D14" s="15"/>
      <c r="E14" s="349"/>
      <c r="F14" s="349"/>
      <c r="G14" s="349"/>
      <c r="H14" s="14"/>
      <c r="I14" s="14"/>
      <c r="J14" s="14"/>
      <c r="K14" s="14"/>
      <c r="L14" s="14" t="s">
        <v>141</v>
      </c>
      <c r="M14" s="15"/>
    </row>
    <row r="15" spans="1:13" ht="15.75" customHeight="1">
      <c r="A15" s="11"/>
      <c r="B15" s="80"/>
      <c r="C15" s="11"/>
      <c r="D15" s="15"/>
      <c r="E15" s="349"/>
      <c r="F15" s="349"/>
      <c r="G15" s="349"/>
      <c r="H15" s="14"/>
      <c r="I15" s="14"/>
      <c r="J15" s="14"/>
      <c r="K15" s="14"/>
      <c r="L15" s="14" t="s">
        <v>141</v>
      </c>
      <c r="M15" s="15"/>
    </row>
    <row r="16" spans="1:13" ht="15.75" customHeight="1">
      <c r="A16" s="11"/>
      <c r="B16" s="16"/>
      <c r="C16" s="11"/>
      <c r="D16" s="15"/>
      <c r="E16" s="349"/>
      <c r="F16" s="349"/>
      <c r="G16" s="349"/>
      <c r="H16" s="14"/>
      <c r="I16" s="14"/>
      <c r="J16" s="14"/>
      <c r="K16" s="14"/>
      <c r="L16" s="14" t="s">
        <v>141</v>
      </c>
      <c r="M16" s="15"/>
    </row>
    <row r="17" spans="1:13" ht="15.75" customHeight="1">
      <c r="A17" s="11"/>
      <c r="B17" s="16"/>
      <c r="C17" s="11"/>
      <c r="D17" s="15"/>
      <c r="E17" s="349"/>
      <c r="F17" s="349"/>
      <c r="G17" s="349"/>
      <c r="H17" s="14"/>
      <c r="I17" s="14"/>
      <c r="J17" s="14"/>
      <c r="K17" s="14"/>
      <c r="L17" s="14" t="s">
        <v>141</v>
      </c>
      <c r="M17" s="15"/>
    </row>
    <row r="18" spans="1:13" ht="15.75" customHeight="1">
      <c r="A18" s="11"/>
      <c r="B18" s="16"/>
      <c r="C18" s="11"/>
      <c r="D18" s="15"/>
      <c r="E18" s="349"/>
      <c r="F18" s="349"/>
      <c r="G18" s="349"/>
      <c r="H18" s="14"/>
      <c r="I18" s="14"/>
      <c r="J18" s="14"/>
      <c r="K18" s="14"/>
      <c r="L18" s="14" t="s">
        <v>141</v>
      </c>
      <c r="M18" s="15"/>
    </row>
    <row r="19" spans="1:13" ht="15.75" customHeight="1">
      <c r="A19" s="11"/>
      <c r="B19" s="16"/>
      <c r="C19" s="11"/>
      <c r="D19" s="15"/>
      <c r="E19" s="349"/>
      <c r="F19" s="349"/>
      <c r="G19" s="349"/>
      <c r="H19" s="14"/>
      <c r="I19" s="14"/>
      <c r="J19" s="14"/>
      <c r="K19" s="14"/>
      <c r="L19" s="14"/>
      <c r="M19" s="15"/>
    </row>
    <row r="20" spans="1:13" ht="15.75" customHeight="1">
      <c r="A20" s="11"/>
      <c r="B20" s="16"/>
      <c r="C20" s="11"/>
      <c r="D20" s="15"/>
      <c r="E20" s="349"/>
      <c r="F20" s="349"/>
      <c r="G20" s="349"/>
      <c r="H20" s="14"/>
      <c r="I20" s="14"/>
      <c r="J20" s="14"/>
      <c r="K20" s="14"/>
      <c r="L20" s="14" t="s">
        <v>141</v>
      </c>
      <c r="M20" s="15"/>
    </row>
    <row r="21" spans="1:13" ht="15.75" customHeight="1">
      <c r="A21" s="11"/>
      <c r="B21" s="16"/>
      <c r="C21" s="11"/>
      <c r="D21" s="15"/>
      <c r="E21" s="349"/>
      <c r="F21" s="349"/>
      <c r="G21" s="349"/>
      <c r="H21" s="14"/>
      <c r="I21" s="14"/>
      <c r="J21" s="14"/>
      <c r="K21" s="14"/>
      <c r="L21" s="14" t="s">
        <v>141</v>
      </c>
      <c r="M21" s="15"/>
    </row>
    <row r="22" spans="1:13" ht="15.75" customHeight="1">
      <c r="A22" s="11"/>
      <c r="B22" s="16"/>
      <c r="C22" s="11"/>
      <c r="D22" s="15"/>
      <c r="E22" s="349"/>
      <c r="F22" s="349"/>
      <c r="G22" s="349"/>
      <c r="H22" s="14"/>
      <c r="I22" s="14"/>
      <c r="J22" s="14"/>
      <c r="K22" s="14"/>
      <c r="L22" s="14" t="s">
        <v>141</v>
      </c>
      <c r="M22" s="15"/>
    </row>
    <row r="23" spans="1:13" ht="15.75" customHeight="1">
      <c r="A23" s="11"/>
      <c r="B23" s="80"/>
      <c r="C23" s="11"/>
      <c r="D23" s="15"/>
      <c r="E23" s="349"/>
      <c r="F23" s="349"/>
      <c r="G23" s="349"/>
      <c r="H23" s="14"/>
      <c r="I23" s="14"/>
      <c r="J23" s="14"/>
      <c r="K23" s="14"/>
      <c r="L23" s="14" t="s">
        <v>141</v>
      </c>
      <c r="M23" s="15"/>
    </row>
    <row r="24" spans="1:13" ht="15.75" customHeight="1">
      <c r="A24" s="11"/>
      <c r="B24" s="80"/>
      <c r="C24" s="11"/>
      <c r="D24" s="15"/>
      <c r="E24" s="349"/>
      <c r="F24" s="349"/>
      <c r="G24" s="349"/>
      <c r="H24" s="14"/>
      <c r="I24" s="14"/>
      <c r="J24" s="14"/>
      <c r="K24" s="14"/>
      <c r="L24" s="14" t="s">
        <v>141</v>
      </c>
      <c r="M24" s="15"/>
    </row>
    <row r="25" spans="1:13" ht="15.75" customHeight="1">
      <c r="A25" s="11"/>
      <c r="B25" s="16"/>
      <c r="C25" s="11"/>
      <c r="D25" s="15"/>
      <c r="E25" s="349"/>
      <c r="F25" s="349"/>
      <c r="G25" s="349"/>
      <c r="H25" s="14"/>
      <c r="I25" s="14"/>
      <c r="J25" s="14"/>
      <c r="K25" s="14"/>
      <c r="L25" s="14" t="s">
        <v>141</v>
      </c>
      <c r="M25" s="15"/>
    </row>
    <row r="26" spans="1:13" ht="15.75" customHeight="1">
      <c r="A26" s="11"/>
      <c r="B26" s="16"/>
      <c r="C26" s="11"/>
      <c r="D26" s="15"/>
      <c r="E26" s="349"/>
      <c r="F26" s="349"/>
      <c r="G26" s="349"/>
      <c r="H26" s="14"/>
      <c r="I26" s="14"/>
      <c r="J26" s="14"/>
      <c r="K26" s="14"/>
      <c r="L26" s="14" t="s">
        <v>141</v>
      </c>
      <c r="M26" s="15"/>
    </row>
    <row r="27" spans="1:13" ht="15.75" customHeight="1">
      <c r="A27" s="11"/>
      <c r="B27" s="16"/>
      <c r="C27" s="11"/>
      <c r="D27" s="15"/>
      <c r="E27" s="349"/>
      <c r="F27" s="349"/>
      <c r="G27" s="349"/>
      <c r="H27" s="14"/>
      <c r="I27" s="14"/>
      <c r="J27" s="14"/>
      <c r="K27" s="14"/>
      <c r="L27" s="14"/>
      <c r="M27" s="15"/>
    </row>
    <row r="28" spans="1:13" ht="15.75" customHeight="1">
      <c r="A28" s="747" t="s">
        <v>251</v>
      </c>
      <c r="B28" s="748"/>
      <c r="C28" s="11"/>
      <c r="D28" s="15"/>
      <c r="E28" s="35"/>
      <c r="F28" s="14"/>
      <c r="G28" s="14"/>
      <c r="H28" s="14"/>
      <c r="I28" s="14"/>
      <c r="J28" s="14"/>
      <c r="K28" s="14"/>
      <c r="L28" s="14" t="s">
        <v>141</v>
      </c>
      <c r="M28" s="15"/>
    </row>
    <row r="29" spans="1:13" ht="15.75" customHeight="1">
      <c r="A29" s="775" t="s">
        <v>232</v>
      </c>
      <c r="B29" s="775"/>
      <c r="C29" s="775"/>
      <c r="D29" s="775"/>
      <c r="H29" s="737" t="str">
        <f>'3-9-6在产品（自制半成品）'!F44</f>
        <v>评估人员：苗菁  </v>
      </c>
      <c r="I29" s="737"/>
      <c r="J29" s="737"/>
      <c r="K29" s="737"/>
      <c r="L29" s="737"/>
      <c r="M29" s="737"/>
    </row>
    <row r="30" spans="1:13" ht="15.75" customHeight="1">
      <c r="A30" s="23" t="s">
        <v>233</v>
      </c>
      <c r="H30" s="819" t="str">
        <f>'3-流动汇总'!E20</f>
        <v>复核人员：阮荣</v>
      </c>
      <c r="I30" s="776"/>
      <c r="J30" s="819"/>
      <c r="K30" s="776"/>
      <c r="L30" s="776"/>
      <c r="M30" s="776"/>
    </row>
  </sheetData>
  <sheetProtection/>
  <mergeCells count="16">
    <mergeCell ref="H30:M30"/>
    <mergeCell ref="A1:M1"/>
    <mergeCell ref="A2:M2"/>
    <mergeCell ref="L3:M3"/>
    <mergeCell ref="E5:G5"/>
    <mergeCell ref="H5:J5"/>
    <mergeCell ref="A5:A6"/>
    <mergeCell ref="B5:B6"/>
    <mergeCell ref="C5:C6"/>
    <mergeCell ref="D5:D6"/>
    <mergeCell ref="L5:L6"/>
    <mergeCell ref="M5:M6"/>
    <mergeCell ref="A28:B28"/>
    <mergeCell ref="A29:D29"/>
    <mergeCell ref="H29:M29"/>
    <mergeCell ref="K5:K6"/>
  </mergeCells>
  <printOptions horizontalCentered="1"/>
  <pageMargins left="0.35" right="0.35" top="0.87" bottom="0.79" header="1.06" footer="0.51"/>
  <pageSetup fitToHeight="0" fitToWidth="1" horizontalDpi="300" verticalDpi="300" orientation="landscape" paperSize="9" r:id="rId1"/>
</worksheet>
</file>

<file path=xl/worksheets/sheet27.xml><?xml version="1.0" encoding="utf-8"?>
<worksheet xmlns="http://schemas.openxmlformats.org/spreadsheetml/2006/main" xmlns:r="http://schemas.openxmlformats.org/officeDocument/2006/relationships">
  <sheetPr>
    <pageSetUpPr fitToPage="1"/>
  </sheetPr>
  <dimension ref="A1:M17"/>
  <sheetViews>
    <sheetView zoomScalePageLayoutView="0" workbookViewId="0" topLeftCell="A1">
      <selection activeCell="I11" sqref="I11"/>
    </sheetView>
  </sheetViews>
  <sheetFormatPr defaultColWidth="9.00390625" defaultRowHeight="15.75" customHeight="1"/>
  <cols>
    <col min="1" max="1" width="4.625" style="3" customWidth="1"/>
    <col min="2" max="2" width="14.00390625" style="3" customWidth="1"/>
    <col min="3" max="3" width="10.375" style="42" customWidth="1"/>
    <col min="4" max="4" width="6.50390625" style="42" customWidth="1"/>
    <col min="5" max="5" width="10.625" style="3" customWidth="1"/>
    <col min="6" max="6" width="9.25390625" style="3" customWidth="1"/>
    <col min="7" max="7" width="11.125" style="3" customWidth="1"/>
    <col min="8" max="8" width="8.50390625" style="3" customWidth="1"/>
    <col min="9" max="9" width="9.75390625" style="3" customWidth="1"/>
    <col min="10" max="10" width="10.375" style="3" customWidth="1"/>
    <col min="11" max="11" width="8.00390625" style="3" customWidth="1"/>
    <col min="12" max="12" width="7.00390625" style="3" customWidth="1"/>
    <col min="13" max="13" width="9.875" style="3" customWidth="1"/>
    <col min="14" max="16384" width="9.00390625" style="3" customWidth="1"/>
  </cols>
  <sheetData>
    <row r="1" spans="1:13" s="1" customFormat="1" ht="30" customHeight="1">
      <c r="A1" s="740" t="s">
        <v>326</v>
      </c>
      <c r="B1" s="807"/>
      <c r="C1" s="807"/>
      <c r="D1" s="807"/>
      <c r="E1" s="807"/>
      <c r="F1" s="807"/>
      <c r="G1" s="807"/>
      <c r="H1" s="807"/>
      <c r="I1" s="807"/>
      <c r="J1" s="807"/>
      <c r="K1" s="807"/>
      <c r="L1" s="807"/>
      <c r="M1" s="807"/>
    </row>
    <row r="2" spans="1:13" ht="13.5" customHeight="1">
      <c r="A2" s="742" t="str">
        <f>'3-9-7发出商品'!A2</f>
        <v>评估基准日：2018年6月14日</v>
      </c>
      <c r="B2" s="743"/>
      <c r="C2" s="743"/>
      <c r="D2" s="743"/>
      <c r="E2" s="743"/>
      <c r="F2" s="743"/>
      <c r="G2" s="767"/>
      <c r="H2" s="767"/>
      <c r="I2" s="767"/>
      <c r="J2" s="767"/>
      <c r="K2" s="767"/>
      <c r="L2" s="767"/>
      <c r="M2" s="767"/>
    </row>
    <row r="3" spans="1:13" ht="13.5" customHeight="1">
      <c r="A3" s="5"/>
      <c r="B3" s="5"/>
      <c r="C3" s="5"/>
      <c r="D3" s="5"/>
      <c r="E3" s="5"/>
      <c r="F3" s="5"/>
      <c r="G3" s="6"/>
      <c r="H3" s="6"/>
      <c r="I3" s="6"/>
      <c r="J3" s="6"/>
      <c r="K3" s="6"/>
      <c r="L3" s="6"/>
      <c r="M3" s="7" t="s">
        <v>327</v>
      </c>
    </row>
    <row r="4" spans="1:13" ht="15.75" customHeight="1">
      <c r="A4" s="31" t="str">
        <f>'3-9-7发出商品'!A4</f>
        <v>被评估单位（或者产权持有单位）：威海万紫千红家具有限公司</v>
      </c>
      <c r="M4" s="8" t="s">
        <v>3</v>
      </c>
    </row>
    <row r="5" spans="1:13" s="2" customFormat="1" ht="15.75" customHeight="1">
      <c r="A5" s="777" t="s">
        <v>5</v>
      </c>
      <c r="B5" s="777" t="s">
        <v>324</v>
      </c>
      <c r="C5" s="777" t="s">
        <v>325</v>
      </c>
      <c r="D5" s="794" t="s">
        <v>299</v>
      </c>
      <c r="E5" s="778" t="s">
        <v>328</v>
      </c>
      <c r="F5" s="799"/>
      <c r="G5" s="799"/>
      <c r="H5" s="803" t="s">
        <v>91</v>
      </c>
      <c r="I5" s="803"/>
      <c r="J5" s="804"/>
      <c r="K5" s="805" t="s">
        <v>92</v>
      </c>
      <c r="L5" s="803" t="s">
        <v>126</v>
      </c>
      <c r="M5" s="777" t="s">
        <v>8</v>
      </c>
    </row>
    <row r="6" spans="1:13" s="2" customFormat="1" ht="15.75" customHeight="1">
      <c r="A6" s="778"/>
      <c r="B6" s="778"/>
      <c r="C6" s="778"/>
      <c r="D6" s="795"/>
      <c r="E6" s="41" t="s">
        <v>329</v>
      </c>
      <c r="F6" s="338" t="s">
        <v>330</v>
      </c>
      <c r="G6" s="159" t="s">
        <v>331</v>
      </c>
      <c r="H6" s="339" t="s">
        <v>303</v>
      </c>
      <c r="I6" s="337" t="s">
        <v>304</v>
      </c>
      <c r="J6" s="337" t="s">
        <v>302</v>
      </c>
      <c r="K6" s="820"/>
      <c r="L6" s="804"/>
      <c r="M6" s="778"/>
    </row>
    <row r="7" spans="1:13" ht="15.75" customHeight="1">
      <c r="A7" s="11">
        <v>1</v>
      </c>
      <c r="B7" s="9" t="s">
        <v>292</v>
      </c>
      <c r="C7" s="11"/>
      <c r="D7" s="340"/>
      <c r="E7" s="41"/>
      <c r="F7" s="341"/>
      <c r="G7" s="342"/>
      <c r="H7" s="343"/>
      <c r="I7" s="338"/>
      <c r="J7" s="342"/>
      <c r="K7" s="353"/>
      <c r="L7" s="338"/>
      <c r="M7" s="11"/>
    </row>
    <row r="8" spans="1:13" ht="15.75" customHeight="1">
      <c r="A8" s="11"/>
      <c r="B8" s="11"/>
      <c r="C8" s="11"/>
      <c r="D8" s="344"/>
      <c r="E8" s="11"/>
      <c r="F8" s="345"/>
      <c r="G8" s="346"/>
      <c r="H8" s="347"/>
      <c r="I8" s="337"/>
      <c r="J8" s="337"/>
      <c r="K8" s="353"/>
      <c r="L8" s="338"/>
      <c r="M8" s="11"/>
    </row>
    <row r="9" spans="1:13" ht="15.75" customHeight="1">
      <c r="A9" s="11"/>
      <c r="B9" s="11"/>
      <c r="C9" s="11"/>
      <c r="D9" s="344"/>
      <c r="E9" s="11"/>
      <c r="F9" s="338"/>
      <c r="G9" s="348"/>
      <c r="H9" s="337"/>
      <c r="I9" s="337"/>
      <c r="J9" s="337"/>
      <c r="K9" s="353"/>
      <c r="L9" s="338"/>
      <c r="M9" s="11"/>
    </row>
    <row r="10" spans="1:13" ht="15.75" customHeight="1">
      <c r="A10" s="11"/>
      <c r="B10" s="11"/>
      <c r="C10" s="11"/>
      <c r="D10" s="344"/>
      <c r="E10" s="349"/>
      <c r="F10" s="350"/>
      <c r="G10" s="351"/>
      <c r="H10" s="14"/>
      <c r="I10" s="14"/>
      <c r="J10" s="14"/>
      <c r="K10" s="14"/>
      <c r="L10" s="14" t="s">
        <v>141</v>
      </c>
      <c r="M10" s="15"/>
    </row>
    <row r="11" spans="1:13" ht="15.75" customHeight="1">
      <c r="A11" s="11"/>
      <c r="B11" s="11"/>
      <c r="C11" s="11"/>
      <c r="D11" s="344"/>
      <c r="E11" s="349"/>
      <c r="F11" s="350"/>
      <c r="G11" s="351"/>
      <c r="H11" s="14"/>
      <c r="I11" s="14"/>
      <c r="J11" s="14"/>
      <c r="K11" s="14"/>
      <c r="L11" s="14" t="s">
        <v>141</v>
      </c>
      <c r="M11" s="15"/>
    </row>
    <row r="12" spans="1:13" ht="15.75" customHeight="1">
      <c r="A12" s="11"/>
      <c r="B12" s="11"/>
      <c r="C12" s="11"/>
      <c r="D12" s="344"/>
      <c r="E12" s="349"/>
      <c r="F12" s="350"/>
      <c r="G12" s="351"/>
      <c r="H12" s="14"/>
      <c r="I12" s="14"/>
      <c r="J12" s="14"/>
      <c r="K12" s="14"/>
      <c r="L12" s="14"/>
      <c r="M12" s="15"/>
    </row>
    <row r="13" spans="1:13" ht="15.75" customHeight="1">
      <c r="A13" s="11"/>
      <c r="B13" s="9"/>
      <c r="C13" s="11"/>
      <c r="D13" s="15"/>
      <c r="E13" s="349"/>
      <c r="F13" s="350"/>
      <c r="G13" s="351"/>
      <c r="H13" s="14"/>
      <c r="I13" s="14"/>
      <c r="J13" s="14"/>
      <c r="K13" s="14"/>
      <c r="L13" s="14"/>
      <c r="M13" s="15"/>
    </row>
    <row r="14" spans="1:13" ht="15.75" customHeight="1">
      <c r="A14" s="11"/>
      <c r="B14" s="11"/>
      <c r="C14" s="11"/>
      <c r="D14" s="15"/>
      <c r="E14" s="349"/>
      <c r="F14" s="350"/>
      <c r="G14" s="351"/>
      <c r="H14" s="14"/>
      <c r="I14" s="14"/>
      <c r="J14" s="14"/>
      <c r="K14" s="14"/>
      <c r="L14" s="14"/>
      <c r="M14" s="15"/>
    </row>
    <row r="15" spans="1:13" ht="15.75" customHeight="1">
      <c r="A15" s="747" t="s">
        <v>251</v>
      </c>
      <c r="B15" s="748"/>
      <c r="C15" s="11"/>
      <c r="D15" s="15"/>
      <c r="E15" s="35"/>
      <c r="F15" s="320"/>
      <c r="G15" s="352">
        <f>SUM(G7:G14)</f>
        <v>0</v>
      </c>
      <c r="H15" s="352"/>
      <c r="I15" s="352"/>
      <c r="J15" s="352">
        <f>SUM(J7:J14)</f>
        <v>0</v>
      </c>
      <c r="K15" s="14"/>
      <c r="L15" s="14" t="s">
        <v>141</v>
      </c>
      <c r="M15" s="15"/>
    </row>
    <row r="16" spans="1:13" ht="15.75" customHeight="1">
      <c r="A16" s="775" t="s">
        <v>313</v>
      </c>
      <c r="B16" s="775"/>
      <c r="C16" s="775"/>
      <c r="D16" s="775"/>
      <c r="E16" s="31"/>
      <c r="H16" s="749" t="str">
        <f>'3-9-7发出商品'!H29</f>
        <v>评估人员：苗菁  </v>
      </c>
      <c r="I16" s="749"/>
      <c r="J16" s="749"/>
      <c r="K16" s="749"/>
      <c r="L16" s="749"/>
      <c r="M16" s="749"/>
    </row>
    <row r="17" spans="1:13" ht="15.75" customHeight="1">
      <c r="A17" s="3" t="str">
        <f>'3-9-6在产品（自制半成品）'!A45</f>
        <v>填表日期：2018年8月10日</v>
      </c>
      <c r="H17" s="750" t="str">
        <f>'3-流动汇总'!E20</f>
        <v>复核人员：阮荣</v>
      </c>
      <c r="I17" s="750"/>
      <c r="J17" s="750"/>
      <c r="K17" s="750"/>
      <c r="L17" s="750"/>
      <c r="M17" s="750"/>
    </row>
  </sheetData>
  <sheetProtection/>
  <mergeCells count="15">
    <mergeCell ref="A1:M1"/>
    <mergeCell ref="A2:M2"/>
    <mergeCell ref="E5:G5"/>
    <mergeCell ref="H5:J5"/>
    <mergeCell ref="A5:A6"/>
    <mergeCell ref="B5:B6"/>
    <mergeCell ref="C5:C6"/>
    <mergeCell ref="D5:D6"/>
    <mergeCell ref="K5:K6"/>
    <mergeCell ref="A15:B15"/>
    <mergeCell ref="A16:D16"/>
    <mergeCell ref="H16:M16"/>
    <mergeCell ref="L5:L6"/>
    <mergeCell ref="M5:M6"/>
    <mergeCell ref="H17:M17"/>
  </mergeCells>
  <printOptions horizontalCentered="1"/>
  <pageMargins left="0.35" right="0.35" top="0.87" bottom="0.79" header="1.06" footer="0.51"/>
  <pageSetup fitToHeight="0" fitToWidth="1" horizontalDpi="300" verticalDpi="300" orientation="landscape" paperSize="9" r:id="rId1"/>
</worksheet>
</file>

<file path=xl/worksheets/sheet28.xml><?xml version="1.0" encoding="utf-8"?>
<worksheet xmlns="http://schemas.openxmlformats.org/spreadsheetml/2006/main" xmlns:r="http://schemas.openxmlformats.org/officeDocument/2006/relationships">
  <dimension ref="A1:K21"/>
  <sheetViews>
    <sheetView zoomScaleSheetLayoutView="100" zoomScalePageLayoutView="0" workbookViewId="0" topLeftCell="A1">
      <selection activeCell="B7" sqref="B7:G15"/>
    </sheetView>
  </sheetViews>
  <sheetFormatPr defaultColWidth="9.00390625" defaultRowHeight="15.75" customHeight="1"/>
  <cols>
    <col min="1" max="1" width="4.625" style="3" customWidth="1"/>
    <col min="2" max="2" width="16.375" style="3" customWidth="1"/>
    <col min="3" max="3" width="10.375" style="153" customWidth="1"/>
    <col min="4" max="11" width="10.375" style="3" customWidth="1"/>
    <col min="12" max="254" width="9.00390625" style="3" customWidth="1"/>
  </cols>
  <sheetData>
    <row r="1" spans="1:11" s="1" customFormat="1" ht="30" customHeight="1">
      <c r="A1" s="740" t="s">
        <v>332</v>
      </c>
      <c r="B1" s="807"/>
      <c r="C1" s="825"/>
      <c r="D1" s="807"/>
      <c r="E1" s="807"/>
      <c r="F1" s="807"/>
      <c r="G1" s="807"/>
      <c r="H1" s="807"/>
      <c r="I1" s="807"/>
      <c r="J1" s="807"/>
      <c r="K1" s="807"/>
    </row>
    <row r="2" spans="1:11" ht="13.5" customHeight="1">
      <c r="A2" s="742" t="str">
        <f>'3-9-7发出商品'!A2</f>
        <v>评估基准日：2018年6月14日</v>
      </c>
      <c r="B2" s="743"/>
      <c r="C2" s="783"/>
      <c r="D2" s="743"/>
      <c r="E2" s="743"/>
      <c r="F2" s="767"/>
      <c r="G2" s="767"/>
      <c r="H2" s="767"/>
      <c r="I2" s="767"/>
      <c r="J2" s="767"/>
      <c r="K2" s="767"/>
    </row>
    <row r="3" spans="1:11" ht="13.5" customHeight="1">
      <c r="A3" s="5"/>
      <c r="B3" s="5"/>
      <c r="C3" s="43"/>
      <c r="D3" s="5"/>
      <c r="E3" s="5"/>
      <c r="F3" s="6"/>
      <c r="G3" s="6"/>
      <c r="H3" s="6"/>
      <c r="I3" s="6"/>
      <c r="J3" s="6"/>
      <c r="K3" s="7" t="s">
        <v>327</v>
      </c>
    </row>
    <row r="4" spans="1:11" ht="15.75" customHeight="1">
      <c r="A4" s="31" t="str">
        <f>'3-9-7发出商品'!A4</f>
        <v>被评估单位（或者产权持有单位）：威海万紫千红家具有限公司</v>
      </c>
      <c r="K4" s="8" t="s">
        <v>3</v>
      </c>
    </row>
    <row r="5" spans="1:11" s="2" customFormat="1" ht="15.75" customHeight="1">
      <c r="A5" s="777" t="s">
        <v>5</v>
      </c>
      <c r="B5" s="777" t="s">
        <v>298</v>
      </c>
      <c r="C5" s="821" t="s">
        <v>333</v>
      </c>
      <c r="D5" s="777" t="s">
        <v>90</v>
      </c>
      <c r="E5" s="777"/>
      <c r="F5" s="777" t="s">
        <v>91</v>
      </c>
      <c r="G5" s="778"/>
      <c r="H5" s="778"/>
      <c r="I5" s="796" t="s">
        <v>92</v>
      </c>
      <c r="J5" s="777" t="s">
        <v>126</v>
      </c>
      <c r="K5" s="777" t="s">
        <v>8</v>
      </c>
    </row>
    <row r="6" spans="1:11" s="2" customFormat="1" ht="15.75" customHeight="1">
      <c r="A6" s="778"/>
      <c r="B6" s="778"/>
      <c r="C6" s="822"/>
      <c r="D6" s="9" t="s">
        <v>300</v>
      </c>
      <c r="E6" s="9" t="s">
        <v>302</v>
      </c>
      <c r="F6" s="9" t="s">
        <v>334</v>
      </c>
      <c r="G6" s="9" t="s">
        <v>335</v>
      </c>
      <c r="H6" s="9" t="s">
        <v>302</v>
      </c>
      <c r="I6" s="788"/>
      <c r="J6" s="778"/>
      <c r="K6" s="778"/>
    </row>
    <row r="7" spans="1:11" ht="15.75" customHeight="1">
      <c r="A7" s="11">
        <v>1</v>
      </c>
      <c r="B7" s="9"/>
      <c r="C7" s="49"/>
      <c r="D7" s="594"/>
      <c r="E7" s="14"/>
      <c r="F7" s="14"/>
      <c r="G7" s="105"/>
      <c r="H7" s="14">
        <f>F7*G7/100</f>
        <v>0</v>
      </c>
      <c r="I7" s="14">
        <f>H7-E7</f>
        <v>0</v>
      </c>
      <c r="J7" s="14" t="e">
        <f>I7/E7*100</f>
        <v>#DIV/0!</v>
      </c>
      <c r="K7" s="15"/>
    </row>
    <row r="8" spans="1:11" ht="15.75" customHeight="1">
      <c r="A8" s="11">
        <v>2</v>
      </c>
      <c r="B8" s="9"/>
      <c r="C8" s="49"/>
      <c r="D8" s="594"/>
      <c r="E8" s="14"/>
      <c r="F8" s="14"/>
      <c r="G8" s="105"/>
      <c r="H8" s="14">
        <f aca="true" t="shared" si="0" ref="H8:H13">F8*G8/100</f>
        <v>0</v>
      </c>
      <c r="I8" s="14">
        <f aca="true" t="shared" si="1" ref="I8:I19">H8-E8</f>
        <v>0</v>
      </c>
      <c r="J8" s="14" t="e">
        <f aca="true" t="shared" si="2" ref="J8:J19">I8/E8*100</f>
        <v>#DIV/0!</v>
      </c>
      <c r="K8" s="15"/>
    </row>
    <row r="9" spans="1:11" ht="15.75" customHeight="1">
      <c r="A9" s="11">
        <v>3</v>
      </c>
      <c r="B9" s="9"/>
      <c r="C9" s="49"/>
      <c r="D9" s="594"/>
      <c r="E9" s="14"/>
      <c r="F9" s="14"/>
      <c r="G9" s="105"/>
      <c r="H9" s="14">
        <f t="shared" si="0"/>
        <v>0</v>
      </c>
      <c r="I9" s="14">
        <f t="shared" si="1"/>
        <v>0</v>
      </c>
      <c r="J9" s="14" t="e">
        <f t="shared" si="2"/>
        <v>#DIV/0!</v>
      </c>
      <c r="K9" s="15"/>
    </row>
    <row r="10" spans="1:11" ht="15.75" customHeight="1">
      <c r="A10" s="11">
        <v>4</v>
      </c>
      <c r="B10" s="9"/>
      <c r="C10" s="49"/>
      <c r="D10" s="594"/>
      <c r="E10" s="14"/>
      <c r="F10" s="14"/>
      <c r="G10" s="105"/>
      <c r="H10" s="14">
        <f t="shared" si="0"/>
        <v>0</v>
      </c>
      <c r="I10" s="14">
        <f t="shared" si="1"/>
        <v>0</v>
      </c>
      <c r="J10" s="14" t="e">
        <f t="shared" si="2"/>
        <v>#DIV/0!</v>
      </c>
      <c r="K10" s="15"/>
    </row>
    <row r="11" spans="1:11" ht="15.75" customHeight="1">
      <c r="A11" s="11">
        <v>5</v>
      </c>
      <c r="B11" s="9"/>
      <c r="C11" s="49"/>
      <c r="D11" s="594"/>
      <c r="E11" s="14"/>
      <c r="F11" s="14"/>
      <c r="G11" s="105"/>
      <c r="H11" s="14">
        <f t="shared" si="0"/>
        <v>0</v>
      </c>
      <c r="I11" s="14">
        <f t="shared" si="1"/>
        <v>0</v>
      </c>
      <c r="J11" s="14" t="e">
        <f t="shared" si="2"/>
        <v>#DIV/0!</v>
      </c>
      <c r="K11" s="15"/>
    </row>
    <row r="12" spans="1:11" ht="15.75" customHeight="1">
      <c r="A12" s="11">
        <v>6</v>
      </c>
      <c r="B12" s="9"/>
      <c r="C12" s="49"/>
      <c r="D12" s="594"/>
      <c r="E12" s="14"/>
      <c r="F12" s="14"/>
      <c r="G12" s="105"/>
      <c r="H12" s="14">
        <f t="shared" si="0"/>
        <v>0</v>
      </c>
      <c r="I12" s="14">
        <f t="shared" si="1"/>
        <v>0</v>
      </c>
      <c r="J12" s="14" t="e">
        <f t="shared" si="2"/>
        <v>#DIV/0!</v>
      </c>
      <c r="K12" s="15"/>
    </row>
    <row r="13" spans="1:11" ht="15.75" customHeight="1">
      <c r="A13" s="11">
        <v>7</v>
      </c>
      <c r="B13" s="9"/>
      <c r="C13" s="49"/>
      <c r="D13" s="594"/>
      <c r="E13" s="14"/>
      <c r="F13" s="14"/>
      <c r="G13" s="105"/>
      <c r="H13" s="14">
        <f t="shared" si="0"/>
        <v>0</v>
      </c>
      <c r="I13" s="14">
        <f t="shared" si="1"/>
        <v>0</v>
      </c>
      <c r="J13" s="14" t="e">
        <f t="shared" si="2"/>
        <v>#DIV/0!</v>
      </c>
      <c r="K13" s="15"/>
    </row>
    <row r="14" spans="1:11" ht="15.75" customHeight="1">
      <c r="A14" s="11"/>
      <c r="B14" s="16"/>
      <c r="C14" s="49"/>
      <c r="D14" s="14"/>
      <c r="E14" s="14"/>
      <c r="F14" s="14"/>
      <c r="G14" s="105"/>
      <c r="H14" s="14"/>
      <c r="I14" s="14"/>
      <c r="J14" s="14"/>
      <c r="K14" s="15"/>
    </row>
    <row r="15" spans="1:11" ht="15.75" customHeight="1">
      <c r="A15" s="11"/>
      <c r="B15" s="16"/>
      <c r="C15" s="49"/>
      <c r="D15" s="14"/>
      <c r="E15" s="14"/>
      <c r="F15" s="14"/>
      <c r="G15" s="105"/>
      <c r="H15" s="14"/>
      <c r="I15" s="14"/>
      <c r="J15" s="14"/>
      <c r="K15" s="15"/>
    </row>
    <row r="16" spans="1:11" ht="15.75" customHeight="1">
      <c r="A16" s="11"/>
      <c r="B16" s="16"/>
      <c r="C16" s="49"/>
      <c r="D16" s="14"/>
      <c r="E16" s="14"/>
      <c r="F16" s="14"/>
      <c r="G16" s="105"/>
      <c r="H16" s="14"/>
      <c r="I16" s="14"/>
      <c r="J16" s="14"/>
      <c r="K16" s="15"/>
    </row>
    <row r="17" spans="1:11" ht="15.75" customHeight="1">
      <c r="A17" s="11"/>
      <c r="B17" s="16"/>
      <c r="C17" s="49"/>
      <c r="D17" s="14"/>
      <c r="E17" s="14"/>
      <c r="F17" s="14"/>
      <c r="G17" s="105"/>
      <c r="H17" s="14"/>
      <c r="I17" s="14"/>
      <c r="J17" s="14"/>
      <c r="K17" s="15"/>
    </row>
    <row r="18" spans="1:11" ht="15.75" customHeight="1">
      <c r="A18" s="11"/>
      <c r="B18" s="16"/>
      <c r="C18" s="49"/>
      <c r="D18" s="14"/>
      <c r="E18" s="14"/>
      <c r="F18" s="14"/>
      <c r="G18" s="105"/>
      <c r="H18" s="14"/>
      <c r="I18" s="14"/>
      <c r="J18" s="14"/>
      <c r="K18" s="15"/>
    </row>
    <row r="19" spans="1:11" ht="15.75" customHeight="1">
      <c r="A19" s="747" t="s">
        <v>251</v>
      </c>
      <c r="B19" s="748"/>
      <c r="C19" s="67"/>
      <c r="D19" s="35"/>
      <c r="E19" s="14">
        <f>SUM(E7:E18)</f>
        <v>0</v>
      </c>
      <c r="F19" s="14"/>
      <c r="G19" s="105"/>
      <c r="H19" s="21">
        <f>SUM(H7:H18)</f>
        <v>0</v>
      </c>
      <c r="I19" s="14">
        <f t="shared" si="1"/>
        <v>0</v>
      </c>
      <c r="J19" s="14" t="e">
        <f t="shared" si="2"/>
        <v>#DIV/0!</v>
      </c>
      <c r="K19" s="15"/>
    </row>
    <row r="20" spans="1:11" ht="15.75" customHeight="1">
      <c r="A20" s="3" t="str">
        <f>'3-9-5产成品（库存商品）'!A363</f>
        <v>被评估单位（或者产权持有单位）填表人：</v>
      </c>
      <c r="D20" s="31"/>
      <c r="F20" s="749" t="str">
        <f>'3-9-7发出商品'!H29</f>
        <v>评估人员：苗菁  </v>
      </c>
      <c r="G20" s="749"/>
      <c r="H20" s="749"/>
      <c r="I20" s="749"/>
      <c r="J20" s="749"/>
      <c r="K20" s="749"/>
    </row>
    <row r="21" spans="1:11" ht="15.75" customHeight="1">
      <c r="A21" s="823" t="str">
        <f>'3-9-5产成品（库存商品）'!A364</f>
        <v>填表日期：2018年8月10日</v>
      </c>
      <c r="B21" s="823"/>
      <c r="C21" s="824"/>
      <c r="D21" s="823"/>
      <c r="F21" s="750" t="str">
        <f>'3-流动汇总'!E20</f>
        <v>复核人员：阮荣</v>
      </c>
      <c r="G21" s="750"/>
      <c r="H21" s="750"/>
      <c r="I21" s="750"/>
      <c r="J21" s="750"/>
      <c r="K21" s="750"/>
    </row>
  </sheetData>
  <sheetProtection/>
  <mergeCells count="14">
    <mergeCell ref="A21:D21"/>
    <mergeCell ref="F21:K21"/>
    <mergeCell ref="K5:K6"/>
    <mergeCell ref="A1:K1"/>
    <mergeCell ref="A2:K2"/>
    <mergeCell ref="D5:E5"/>
    <mergeCell ref="F5:H5"/>
    <mergeCell ref="A5:A6"/>
    <mergeCell ref="B5:B6"/>
    <mergeCell ref="C5:C6"/>
    <mergeCell ref="I5:I6"/>
    <mergeCell ref="J5:J6"/>
    <mergeCell ref="A19:B19"/>
    <mergeCell ref="F20:K20"/>
  </mergeCells>
  <printOptions/>
  <pageMargins left="1.08" right="0.75" top="1" bottom="1" header="0.51" footer="0.51"/>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A1">
      <selection activeCell="J21" sqref="J21"/>
    </sheetView>
  </sheetViews>
  <sheetFormatPr defaultColWidth="9.00390625" defaultRowHeight="15.75" customHeight="1"/>
  <cols>
    <col min="1" max="1" width="5.75390625" style="3" customWidth="1"/>
    <col min="2" max="2" width="17.50390625" style="3" customWidth="1"/>
    <col min="3" max="3" width="7.75390625" style="3" customWidth="1"/>
    <col min="4" max="4" width="13.75390625" style="3" customWidth="1"/>
    <col min="5" max="6" width="13.125" style="3" customWidth="1"/>
    <col min="7" max="7" width="11.875" style="3" customWidth="1"/>
    <col min="8" max="8" width="12.25390625" style="3" customWidth="1"/>
    <col min="9" max="9" width="15.875" style="3" customWidth="1"/>
    <col min="10" max="16384" width="9.00390625" style="3" customWidth="1"/>
  </cols>
  <sheetData>
    <row r="1" spans="1:9" s="1" customFormat="1" ht="30" customHeight="1">
      <c r="A1" s="740" t="s">
        <v>336</v>
      </c>
      <c r="B1" s="741"/>
      <c r="C1" s="741"/>
      <c r="D1" s="741"/>
      <c r="E1" s="741"/>
      <c r="F1" s="741"/>
      <c r="G1" s="741"/>
      <c r="H1" s="741"/>
      <c r="I1" s="741"/>
    </row>
    <row r="2" spans="1:9" ht="13.5" customHeight="1">
      <c r="A2" s="742" t="str">
        <f>'3-9-8生产成本'!A2</f>
        <v>评估基准日：2018年6月14日</v>
      </c>
      <c r="B2" s="743"/>
      <c r="C2" s="743"/>
      <c r="D2" s="743"/>
      <c r="E2" s="743"/>
      <c r="F2" s="767"/>
      <c r="G2" s="767"/>
      <c r="H2" s="767"/>
      <c r="I2" s="767"/>
    </row>
    <row r="3" spans="1:9" ht="13.5" customHeight="1">
      <c r="A3" s="5"/>
      <c r="B3" s="5"/>
      <c r="C3" s="5"/>
      <c r="D3" s="5"/>
      <c r="E3" s="5"/>
      <c r="F3" s="6"/>
      <c r="G3" s="6"/>
      <c r="H3" s="6"/>
      <c r="I3" s="7" t="s">
        <v>337</v>
      </c>
    </row>
    <row r="4" spans="1:9" ht="15.75" customHeight="1">
      <c r="A4" s="31" t="str">
        <f>'3-9-8生产成本'!A4</f>
        <v>被评估单位（或者产权持有单位）：威海万紫千红家具有限公司</v>
      </c>
      <c r="I4" s="8" t="s">
        <v>3</v>
      </c>
    </row>
    <row r="5" spans="1:9" s="2" customFormat="1" ht="15.75" customHeight="1">
      <c r="A5" s="9" t="s">
        <v>5</v>
      </c>
      <c r="B5" s="9" t="s">
        <v>338</v>
      </c>
      <c r="C5" s="9" t="s">
        <v>257</v>
      </c>
      <c r="D5" s="9" t="s">
        <v>339</v>
      </c>
      <c r="E5" s="97" t="s">
        <v>90</v>
      </c>
      <c r="F5" s="9" t="s">
        <v>91</v>
      </c>
      <c r="G5" s="9" t="s">
        <v>92</v>
      </c>
      <c r="H5" s="9" t="s">
        <v>126</v>
      </c>
      <c r="I5" s="9" t="s">
        <v>8</v>
      </c>
    </row>
    <row r="6" spans="1:9" ht="15.75" customHeight="1">
      <c r="A6" s="11"/>
      <c r="B6" s="16"/>
      <c r="C6" s="11"/>
      <c r="D6" s="11"/>
      <c r="E6" s="14"/>
      <c r="F6" s="14"/>
      <c r="G6" s="14"/>
      <c r="H6" s="14" t="s">
        <v>141</v>
      </c>
      <c r="I6" s="15"/>
    </row>
    <row r="7" spans="1:9" ht="15.75" customHeight="1">
      <c r="A7" s="15"/>
      <c r="B7" s="16"/>
      <c r="C7" s="12"/>
      <c r="D7" s="12"/>
      <c r="E7" s="14"/>
      <c r="F7" s="14"/>
      <c r="G7" s="14"/>
      <c r="H7" s="14" t="s">
        <v>141</v>
      </c>
      <c r="I7" s="15"/>
    </row>
    <row r="8" spans="1:9" ht="15.75" customHeight="1">
      <c r="A8" s="15"/>
      <c r="B8" s="16"/>
      <c r="C8" s="12"/>
      <c r="D8" s="12"/>
      <c r="E8" s="14"/>
      <c r="F8" s="14"/>
      <c r="G8" s="14"/>
      <c r="H8" s="14" t="s">
        <v>141</v>
      </c>
      <c r="I8" s="15"/>
    </row>
    <row r="9" spans="1:9" ht="15.75" customHeight="1">
      <c r="A9" s="15"/>
      <c r="B9" s="16"/>
      <c r="C9" s="12"/>
      <c r="D9" s="12"/>
      <c r="E9" s="14"/>
      <c r="F9" s="14"/>
      <c r="G9" s="14"/>
      <c r="H9" s="14" t="s">
        <v>141</v>
      </c>
      <c r="I9" s="15"/>
    </row>
    <row r="10" spans="1:9" ht="15.75" customHeight="1">
      <c r="A10" s="15"/>
      <c r="B10" s="16"/>
      <c r="C10" s="12"/>
      <c r="D10" s="12"/>
      <c r="E10" s="14"/>
      <c r="F10" s="14"/>
      <c r="G10" s="14"/>
      <c r="H10" s="14" t="s">
        <v>141</v>
      </c>
      <c r="I10" s="15"/>
    </row>
    <row r="11" spans="1:9" ht="15.75" customHeight="1">
      <c r="A11" s="15"/>
      <c r="B11" s="16"/>
      <c r="C11" s="12"/>
      <c r="D11" s="12"/>
      <c r="E11" s="14"/>
      <c r="F11" s="14"/>
      <c r="G11" s="14"/>
      <c r="H11" s="14" t="s">
        <v>141</v>
      </c>
      <c r="I11" s="15"/>
    </row>
    <row r="12" spans="1:9" ht="15.75" customHeight="1">
      <c r="A12" s="15"/>
      <c r="B12" s="16"/>
      <c r="C12" s="12"/>
      <c r="D12" s="12"/>
      <c r="E12" s="14"/>
      <c r="F12" s="14"/>
      <c r="G12" s="14"/>
      <c r="H12" s="14" t="s">
        <v>141</v>
      </c>
      <c r="I12" s="15"/>
    </row>
    <row r="13" spans="1:9" ht="15.75" customHeight="1">
      <c r="A13" s="15"/>
      <c r="B13" s="16"/>
      <c r="C13" s="12"/>
      <c r="D13" s="12"/>
      <c r="E13" s="14"/>
      <c r="F13" s="14"/>
      <c r="G13" s="14"/>
      <c r="H13" s="14" t="s">
        <v>141</v>
      </c>
      <c r="I13" s="15"/>
    </row>
    <row r="14" spans="1:9" ht="15.75" customHeight="1">
      <c r="A14" s="15"/>
      <c r="B14" s="16"/>
      <c r="C14" s="12"/>
      <c r="D14" s="12"/>
      <c r="E14" s="14"/>
      <c r="F14" s="14"/>
      <c r="G14" s="14"/>
      <c r="H14" s="14" t="s">
        <v>141</v>
      </c>
      <c r="I14" s="15"/>
    </row>
    <row r="15" spans="1:9" ht="15.75" customHeight="1">
      <c r="A15" s="15"/>
      <c r="B15" s="16"/>
      <c r="C15" s="12"/>
      <c r="D15" s="12"/>
      <c r="E15" s="14"/>
      <c r="F15" s="14"/>
      <c r="G15" s="14"/>
      <c r="H15" s="14" t="s">
        <v>141</v>
      </c>
      <c r="I15" s="15"/>
    </row>
    <row r="16" spans="1:9" ht="15.75" customHeight="1">
      <c r="A16" s="15"/>
      <c r="B16" s="16"/>
      <c r="C16" s="12"/>
      <c r="D16" s="12"/>
      <c r="E16" s="14"/>
      <c r="F16" s="14"/>
      <c r="G16" s="14"/>
      <c r="H16" s="14" t="s">
        <v>141</v>
      </c>
      <c r="I16" s="15"/>
    </row>
    <row r="17" spans="1:9" ht="15.75" customHeight="1">
      <c r="A17" s="15"/>
      <c r="B17" s="16"/>
      <c r="C17" s="12"/>
      <c r="D17" s="12"/>
      <c r="E17" s="14"/>
      <c r="F17" s="14"/>
      <c r="G17" s="14"/>
      <c r="H17" s="14" t="s">
        <v>141</v>
      </c>
      <c r="I17" s="15"/>
    </row>
    <row r="18" spans="1:9" ht="15.75" customHeight="1">
      <c r="A18" s="15"/>
      <c r="B18" s="16"/>
      <c r="C18" s="12"/>
      <c r="D18" s="12"/>
      <c r="E18" s="14"/>
      <c r="F18" s="14"/>
      <c r="G18" s="14"/>
      <c r="H18" s="14" t="s">
        <v>141</v>
      </c>
      <c r="I18" s="15"/>
    </row>
    <row r="19" spans="1:9" ht="15.75" customHeight="1">
      <c r="A19" s="15"/>
      <c r="B19" s="16"/>
      <c r="C19" s="12"/>
      <c r="D19" s="12"/>
      <c r="E19" s="14"/>
      <c r="F19" s="14"/>
      <c r="G19" s="14"/>
      <c r="H19" s="14" t="s">
        <v>141</v>
      </c>
      <c r="I19" s="15"/>
    </row>
    <row r="20" spans="1:9" ht="15.75" customHeight="1">
      <c r="A20" s="15"/>
      <c r="B20" s="16"/>
      <c r="C20" s="12"/>
      <c r="D20" s="12"/>
      <c r="E20" s="14"/>
      <c r="F20" s="14"/>
      <c r="G20" s="14"/>
      <c r="H20" s="14" t="s">
        <v>141</v>
      </c>
      <c r="I20" s="15"/>
    </row>
    <row r="21" spans="1:9" ht="15.75" customHeight="1">
      <c r="A21" s="15"/>
      <c r="B21" s="16"/>
      <c r="C21" s="12"/>
      <c r="D21" s="12"/>
      <c r="E21" s="14"/>
      <c r="F21" s="14"/>
      <c r="G21" s="14"/>
      <c r="H21" s="14"/>
      <c r="I21" s="15"/>
    </row>
    <row r="22" spans="1:9" ht="15.75" customHeight="1">
      <c r="A22" s="15"/>
      <c r="B22" s="16"/>
      <c r="C22" s="12"/>
      <c r="D22" s="12"/>
      <c r="E22" s="14"/>
      <c r="F22" s="14"/>
      <c r="G22" s="14"/>
      <c r="H22" s="14" t="s">
        <v>141</v>
      </c>
      <c r="I22" s="15"/>
    </row>
    <row r="23" spans="1:9" ht="15.75" customHeight="1">
      <c r="A23" s="15"/>
      <c r="B23" s="16"/>
      <c r="C23" s="12"/>
      <c r="D23" s="12"/>
      <c r="E23" s="14"/>
      <c r="F23" s="14"/>
      <c r="G23" s="14"/>
      <c r="H23" s="14" t="s">
        <v>141</v>
      </c>
      <c r="I23" s="15"/>
    </row>
    <row r="24" spans="1:9" ht="15.75" customHeight="1">
      <c r="A24" s="15"/>
      <c r="B24" s="16"/>
      <c r="C24" s="12"/>
      <c r="D24" s="12"/>
      <c r="E24" s="14"/>
      <c r="F24" s="14"/>
      <c r="G24" s="14"/>
      <c r="H24" s="14" t="s">
        <v>141</v>
      </c>
      <c r="I24" s="15"/>
    </row>
    <row r="25" spans="1:9" ht="15.75" customHeight="1">
      <c r="A25" s="15"/>
      <c r="B25" s="16"/>
      <c r="C25" s="12"/>
      <c r="D25" s="12"/>
      <c r="E25" s="14"/>
      <c r="F25" s="14"/>
      <c r="G25" s="14"/>
      <c r="H25" s="14" t="s">
        <v>141</v>
      </c>
      <c r="I25" s="15"/>
    </row>
    <row r="26" spans="1:9" ht="15.75" customHeight="1">
      <c r="A26" s="15"/>
      <c r="B26" s="16"/>
      <c r="C26" s="12"/>
      <c r="D26" s="12"/>
      <c r="E26" s="14"/>
      <c r="F26" s="14"/>
      <c r="G26" s="14"/>
      <c r="H26" s="14" t="s">
        <v>141</v>
      </c>
      <c r="I26" s="15"/>
    </row>
    <row r="27" spans="1:9" ht="15.75" customHeight="1">
      <c r="A27" s="15"/>
      <c r="B27" s="16"/>
      <c r="C27" s="12"/>
      <c r="D27" s="12"/>
      <c r="E27" s="14"/>
      <c r="F27" s="14"/>
      <c r="G27" s="14"/>
      <c r="H27" s="14"/>
      <c r="I27" s="15"/>
    </row>
    <row r="28" spans="1:9" ht="15.75" customHeight="1">
      <c r="A28" s="747" t="s">
        <v>251</v>
      </c>
      <c r="B28" s="748"/>
      <c r="C28" s="12"/>
      <c r="D28" s="12"/>
      <c r="E28" s="14"/>
      <c r="F28" s="14"/>
      <c r="G28" s="14"/>
      <c r="H28" s="14" t="s">
        <v>141</v>
      </c>
      <c r="I28" s="15"/>
    </row>
    <row r="29" spans="1:9" ht="15.75" customHeight="1">
      <c r="A29" s="775" t="s">
        <v>232</v>
      </c>
      <c r="B29" s="775"/>
      <c r="C29" s="775"/>
      <c r="D29" s="775"/>
      <c r="F29" s="826" t="str">
        <f>'3-9-8生产成本'!H16</f>
        <v>评估人员：苗菁  </v>
      </c>
      <c r="G29" s="826"/>
      <c r="H29" s="826"/>
      <c r="I29" s="826"/>
    </row>
    <row r="30" spans="1:9" ht="15.75" customHeight="1">
      <c r="A30" s="23" t="s">
        <v>233</v>
      </c>
      <c r="F30" s="750" t="str">
        <f>'3-流动汇总'!E20</f>
        <v>复核人员：阮荣</v>
      </c>
      <c r="G30" s="750"/>
      <c r="H30" s="750"/>
      <c r="I30" s="750"/>
    </row>
  </sheetData>
  <sheetProtection/>
  <mergeCells count="6">
    <mergeCell ref="F30:I30"/>
    <mergeCell ref="A1:I1"/>
    <mergeCell ref="A2:I2"/>
    <mergeCell ref="A28:B28"/>
    <mergeCell ref="A29:D29"/>
    <mergeCell ref="F29:I29"/>
  </mergeCells>
  <printOptions horizontalCentered="1"/>
  <pageMargins left="1" right="1" top="0.87" bottom="0.87" header="1.06" footer="0.51"/>
  <pageSetup fitToHeight="0" fitToWidth="1" horizontalDpi="300" verticalDpi="300" orientation="landscape" paperSize="9" r:id="rId3"/>
  <legacyDrawing r:id="rId2"/>
</worksheet>
</file>

<file path=xl/worksheets/sheet3.xml><?xml version="1.0" encoding="utf-8"?>
<worksheet xmlns="http://schemas.openxmlformats.org/spreadsheetml/2006/main" xmlns:r="http://schemas.openxmlformats.org/officeDocument/2006/relationships">
  <sheetPr>
    <tabColor rgb="FF00B050"/>
    <pageSetUpPr fitToPage="1"/>
  </sheetPr>
  <dimension ref="A1:M61"/>
  <sheetViews>
    <sheetView tabSelected="1" zoomScalePageLayoutView="0" workbookViewId="0" topLeftCell="A13">
      <selection activeCell="I4" sqref="I4"/>
    </sheetView>
  </sheetViews>
  <sheetFormatPr defaultColWidth="9.00390625" defaultRowHeight="15.75" customHeight="1"/>
  <cols>
    <col min="1" max="1" width="5.125" style="3" customWidth="1"/>
    <col min="2" max="2" width="26.00390625" style="3" customWidth="1"/>
    <col min="3" max="5" width="18.75390625" style="3" customWidth="1"/>
    <col min="6" max="6" width="18.75390625" style="479" customWidth="1"/>
    <col min="7" max="7" width="10.00390625" style="3" bestFit="1" customWidth="1"/>
    <col min="8" max="8" width="9.00390625" style="3" customWidth="1"/>
    <col min="9" max="9" width="10.125" style="3" bestFit="1" customWidth="1"/>
    <col min="10" max="16384" width="9.00390625" style="3" customWidth="1"/>
  </cols>
  <sheetData>
    <row r="1" spans="1:6" s="1" customFormat="1" ht="30" customHeight="1">
      <c r="A1" s="740" t="s">
        <v>123</v>
      </c>
      <c r="B1" s="741"/>
      <c r="C1" s="741"/>
      <c r="D1" s="741"/>
      <c r="E1" s="741"/>
      <c r="F1" s="741"/>
    </row>
    <row r="2" spans="1:6" ht="11.25" customHeight="1">
      <c r="A2" s="742" t="str">
        <f>'1-汇总表'!A2:F2</f>
        <v>评估基准日：2018年6月14日</v>
      </c>
      <c r="B2" s="743"/>
      <c r="C2" s="743"/>
      <c r="D2" s="743"/>
      <c r="E2" s="743"/>
      <c r="F2" s="743"/>
    </row>
    <row r="3" spans="1:6" ht="12.75" customHeight="1">
      <c r="A3" s="5"/>
      <c r="B3" s="5"/>
      <c r="C3" s="5"/>
      <c r="D3" s="5"/>
      <c r="E3" s="5"/>
      <c r="F3" s="480" t="s">
        <v>124</v>
      </c>
    </row>
    <row r="4" spans="1:6" ht="12" customHeight="1">
      <c r="A4" s="31" t="str">
        <f>'1-汇总表'!A4</f>
        <v>被评估单位（或者产权持有单位）：威海万紫千红家具有限公司</v>
      </c>
      <c r="F4" s="481" t="s">
        <v>3</v>
      </c>
    </row>
    <row r="5" spans="1:7" s="2" customFormat="1" ht="14.25" customHeight="1">
      <c r="A5" s="9" t="s">
        <v>5</v>
      </c>
      <c r="B5" s="328" t="s">
        <v>125</v>
      </c>
      <c r="C5" s="34" t="s">
        <v>90</v>
      </c>
      <c r="D5" s="9" t="s">
        <v>91</v>
      </c>
      <c r="E5" s="9" t="s">
        <v>92</v>
      </c>
      <c r="F5" s="482" t="s">
        <v>126</v>
      </c>
      <c r="G5" s="3"/>
    </row>
    <row r="6" spans="1:7" s="33" customFormat="1" ht="12.75" customHeight="1">
      <c r="A6" s="11">
        <v>1</v>
      </c>
      <c r="B6" s="483" t="s">
        <v>127</v>
      </c>
      <c r="C6" s="484"/>
      <c r="D6" s="484">
        <f>SUM(D7:D17)</f>
        <v>9033724.72</v>
      </c>
      <c r="E6" s="485">
        <f>D6-C6</f>
        <v>9033724.72</v>
      </c>
      <c r="F6" s="657" t="e">
        <f>E6/C6*100</f>
        <v>#DIV/0!</v>
      </c>
      <c r="G6" s="356"/>
    </row>
    <row r="7" spans="1:7" ht="12" customHeight="1">
      <c r="A7" s="11">
        <v>2</v>
      </c>
      <c r="B7" s="335" t="s">
        <v>128</v>
      </c>
      <c r="C7" s="13"/>
      <c r="D7" s="13"/>
      <c r="E7" s="14"/>
      <c r="F7" s="657"/>
      <c r="G7" s="486"/>
    </row>
    <row r="8" spans="1:7" ht="12.75" customHeight="1">
      <c r="A8" s="11">
        <v>3</v>
      </c>
      <c r="B8" s="335" t="s">
        <v>129</v>
      </c>
      <c r="C8" s="13"/>
      <c r="D8" s="14"/>
      <c r="E8" s="14"/>
      <c r="F8" s="657"/>
      <c r="G8" s="103"/>
    </row>
    <row r="9" spans="1:12" ht="14.25" customHeight="1">
      <c r="A9" s="11">
        <v>4</v>
      </c>
      <c r="B9" s="335" t="s">
        <v>130</v>
      </c>
      <c r="C9" s="13"/>
      <c r="D9" s="14"/>
      <c r="E9" s="14"/>
      <c r="F9" s="657"/>
      <c r="G9" s="103"/>
      <c r="L9" s="358"/>
    </row>
    <row r="10" spans="1:7" ht="12.75" customHeight="1">
      <c r="A10" s="11">
        <v>5</v>
      </c>
      <c r="B10" s="487" t="s">
        <v>131</v>
      </c>
      <c r="C10" s="70"/>
      <c r="D10" s="70"/>
      <c r="E10" s="14"/>
      <c r="F10" s="657"/>
      <c r="G10" s="103"/>
    </row>
    <row r="11" spans="1:13" ht="12.75" customHeight="1">
      <c r="A11" s="11">
        <v>6</v>
      </c>
      <c r="B11" s="335" t="s">
        <v>132</v>
      </c>
      <c r="C11" s="13"/>
      <c r="D11" s="13"/>
      <c r="E11" s="14"/>
      <c r="F11" s="657"/>
      <c r="G11" s="103"/>
      <c r="L11" s="358"/>
      <c r="M11" s="358"/>
    </row>
    <row r="12" spans="1:12" ht="12.75" customHeight="1">
      <c r="A12" s="11">
        <v>7</v>
      </c>
      <c r="B12" s="335" t="s">
        <v>133</v>
      </c>
      <c r="C12" s="13"/>
      <c r="D12" s="14"/>
      <c r="E12" s="14"/>
      <c r="F12" s="657"/>
      <c r="G12" s="103"/>
      <c r="L12" s="2"/>
    </row>
    <row r="13" spans="1:8" ht="12.75" customHeight="1">
      <c r="A13" s="11">
        <v>8</v>
      </c>
      <c r="B13" s="335" t="s">
        <v>134</v>
      </c>
      <c r="C13" s="13"/>
      <c r="D13" s="14"/>
      <c r="E13" s="14"/>
      <c r="F13" s="657"/>
      <c r="G13" s="103"/>
      <c r="H13" s="27"/>
    </row>
    <row r="14" spans="1:9" ht="12.75" customHeight="1">
      <c r="A14" s="11">
        <v>9</v>
      </c>
      <c r="B14" s="335" t="s">
        <v>135</v>
      </c>
      <c r="C14" s="70"/>
      <c r="D14" s="14"/>
      <c r="E14" s="14"/>
      <c r="F14" s="657"/>
      <c r="G14" s="103"/>
      <c r="H14" s="400"/>
      <c r="I14" s="55"/>
    </row>
    <row r="15" spans="1:8" ht="12.75" customHeight="1">
      <c r="A15" s="11">
        <v>10</v>
      </c>
      <c r="B15" s="335" t="s">
        <v>136</v>
      </c>
      <c r="C15" s="13"/>
      <c r="D15" s="14">
        <f>'3-流动汇总'!D14</f>
        <v>9033724.72</v>
      </c>
      <c r="E15" s="14">
        <f>D15-C15</f>
        <v>9033724.72</v>
      </c>
      <c r="F15" s="657" t="e">
        <f>E15/C15*100</f>
        <v>#DIV/0!</v>
      </c>
      <c r="G15" s="103"/>
      <c r="H15" s="27"/>
    </row>
    <row r="16" spans="1:8" ht="12.75" customHeight="1">
      <c r="A16" s="11">
        <v>11</v>
      </c>
      <c r="B16" s="335" t="s">
        <v>137</v>
      </c>
      <c r="C16" s="13"/>
      <c r="D16" s="14"/>
      <c r="E16" s="14"/>
      <c r="F16" s="657"/>
      <c r="G16" s="103"/>
      <c r="H16" s="27"/>
    </row>
    <row r="17" spans="1:8" ht="12.75" customHeight="1">
      <c r="A17" s="11">
        <v>12</v>
      </c>
      <c r="B17" s="335" t="s">
        <v>138</v>
      </c>
      <c r="C17" s="13"/>
      <c r="D17" s="14"/>
      <c r="E17" s="14"/>
      <c r="F17" s="657"/>
      <c r="G17" s="356"/>
      <c r="H17" s="27"/>
    </row>
    <row r="18" spans="1:6" s="33" customFormat="1" ht="12" customHeight="1">
      <c r="A18" s="11">
        <v>13</v>
      </c>
      <c r="B18" s="483" t="s">
        <v>139</v>
      </c>
      <c r="C18" s="484"/>
      <c r="D18" s="484">
        <f>SUM(D19:D35)</f>
        <v>7086733.87</v>
      </c>
      <c r="E18" s="484">
        <f>SUM(E19:E35)</f>
        <v>7086733.87</v>
      </c>
      <c r="F18" s="657" t="e">
        <f>E18/C18*100</f>
        <v>#DIV/0!</v>
      </c>
    </row>
    <row r="19" spans="1:6" ht="14.25" customHeight="1">
      <c r="A19" s="11">
        <v>14</v>
      </c>
      <c r="B19" s="335" t="s">
        <v>140</v>
      </c>
      <c r="C19" s="13"/>
      <c r="D19" s="14"/>
      <c r="E19" s="14"/>
      <c r="F19" s="658" t="s">
        <v>141</v>
      </c>
    </row>
    <row r="20" spans="1:6" ht="14.25" customHeight="1">
      <c r="A20" s="11">
        <v>15</v>
      </c>
      <c r="B20" s="335" t="s">
        <v>101</v>
      </c>
      <c r="C20" s="13"/>
      <c r="D20" s="14"/>
      <c r="E20" s="14"/>
      <c r="F20" s="658" t="s">
        <v>141</v>
      </c>
    </row>
    <row r="21" spans="1:6" ht="12.75" customHeight="1">
      <c r="A21" s="11">
        <v>16</v>
      </c>
      <c r="B21" s="335" t="s">
        <v>102</v>
      </c>
      <c r="C21" s="13"/>
      <c r="D21" s="14"/>
      <c r="E21" s="14"/>
      <c r="F21" s="658" t="s">
        <v>141</v>
      </c>
    </row>
    <row r="22" spans="1:6" ht="12.75" customHeight="1">
      <c r="A22" s="11">
        <v>17</v>
      </c>
      <c r="B22" s="335" t="s">
        <v>103</v>
      </c>
      <c r="C22" s="13"/>
      <c r="D22" s="14"/>
      <c r="E22" s="14"/>
      <c r="F22" s="658" t="s">
        <v>141</v>
      </c>
    </row>
    <row r="23" spans="1:6" ht="12.75" customHeight="1">
      <c r="A23" s="11">
        <v>18</v>
      </c>
      <c r="B23" s="335" t="s">
        <v>104</v>
      </c>
      <c r="C23" s="13"/>
      <c r="D23" s="14"/>
      <c r="E23" s="14"/>
      <c r="F23" s="658" t="s">
        <v>141</v>
      </c>
    </row>
    <row r="24" spans="1:6" ht="12.75" customHeight="1">
      <c r="A24" s="11">
        <v>19</v>
      </c>
      <c r="B24" s="335" t="s">
        <v>105</v>
      </c>
      <c r="C24" s="13"/>
      <c r="D24" s="14">
        <f>'4-6固定资产汇总'!F23</f>
        <v>4123831.43</v>
      </c>
      <c r="E24" s="14">
        <f>D24-C24</f>
        <v>4123831.43</v>
      </c>
      <c r="F24" s="659" t="e">
        <f>E24/C24*100</f>
        <v>#DIV/0!</v>
      </c>
    </row>
    <row r="25" spans="1:6" ht="12.75" customHeight="1">
      <c r="A25" s="11">
        <v>20</v>
      </c>
      <c r="B25" s="335" t="s">
        <v>106</v>
      </c>
      <c r="C25" s="13"/>
      <c r="D25" s="13"/>
      <c r="E25" s="14"/>
      <c r="F25" s="659"/>
    </row>
    <row r="26" spans="1:6" ht="12.75" customHeight="1">
      <c r="A26" s="11">
        <v>21</v>
      </c>
      <c r="B26" s="335" t="s">
        <v>107</v>
      </c>
      <c r="C26" s="13"/>
      <c r="D26" s="14"/>
      <c r="E26" s="14"/>
      <c r="F26" s="659"/>
    </row>
    <row r="27" spans="1:6" ht="12.75" customHeight="1">
      <c r="A27" s="11">
        <v>22</v>
      </c>
      <c r="B27" s="335" t="s">
        <v>108</v>
      </c>
      <c r="C27" s="13"/>
      <c r="D27" s="14"/>
      <c r="E27" s="14"/>
      <c r="F27" s="659"/>
    </row>
    <row r="28" spans="1:6" ht="12.75" customHeight="1">
      <c r="A28" s="11">
        <v>23</v>
      </c>
      <c r="B28" s="335" t="s">
        <v>109</v>
      </c>
      <c r="C28" s="13"/>
      <c r="D28" s="14"/>
      <c r="E28" s="14"/>
      <c r="F28" s="659"/>
    </row>
    <row r="29" spans="1:8" ht="14.25" customHeight="1">
      <c r="A29" s="11">
        <v>24</v>
      </c>
      <c r="B29" s="335" t="s">
        <v>110</v>
      </c>
      <c r="C29" s="13"/>
      <c r="D29" s="14"/>
      <c r="E29" s="14"/>
      <c r="F29" s="659"/>
      <c r="H29" s="488"/>
    </row>
    <row r="30" spans="1:8" ht="14.25" customHeight="1">
      <c r="A30" s="11">
        <v>25</v>
      </c>
      <c r="B30" s="335" t="s">
        <v>111</v>
      </c>
      <c r="C30" s="13"/>
      <c r="D30" s="14">
        <f>'4-12无形资产汇总'!D17</f>
        <v>2962902.44</v>
      </c>
      <c r="E30" s="14">
        <f>D30-C30</f>
        <v>2962902.44</v>
      </c>
      <c r="F30" s="659" t="e">
        <f>E30/C30*100</f>
        <v>#DIV/0!</v>
      </c>
      <c r="H30" s="489"/>
    </row>
    <row r="31" spans="1:6" ht="14.25" customHeight="1">
      <c r="A31" s="11">
        <v>26</v>
      </c>
      <c r="B31" s="335" t="s">
        <v>112</v>
      </c>
      <c r="C31" s="13"/>
      <c r="D31" s="13"/>
      <c r="E31" s="14"/>
      <c r="F31" s="658" t="s">
        <v>141</v>
      </c>
    </row>
    <row r="32" spans="1:6" ht="13.5" customHeight="1">
      <c r="A32" s="11">
        <v>27</v>
      </c>
      <c r="B32" s="335" t="s">
        <v>113</v>
      </c>
      <c r="C32" s="13"/>
      <c r="D32" s="14"/>
      <c r="E32" s="14"/>
      <c r="F32" s="658" t="s">
        <v>141</v>
      </c>
    </row>
    <row r="33" spans="1:6" ht="12.75" customHeight="1">
      <c r="A33" s="11">
        <v>28</v>
      </c>
      <c r="B33" s="335" t="s">
        <v>114</v>
      </c>
      <c r="C33" s="13"/>
      <c r="D33" s="13"/>
      <c r="E33" s="14"/>
      <c r="F33" s="660"/>
    </row>
    <row r="34" spans="1:6" ht="13.5" customHeight="1">
      <c r="A34" s="11">
        <v>29</v>
      </c>
      <c r="B34" s="335" t="s">
        <v>115</v>
      </c>
      <c r="C34" s="13"/>
      <c r="D34" s="14"/>
      <c r="E34" s="14"/>
      <c r="F34" s="658" t="s">
        <v>141</v>
      </c>
    </row>
    <row r="35" spans="1:6" ht="13.5" customHeight="1">
      <c r="A35" s="11">
        <v>30</v>
      </c>
      <c r="B35" s="335" t="s">
        <v>116</v>
      </c>
      <c r="C35" s="13"/>
      <c r="D35" s="14"/>
      <c r="E35" s="14"/>
      <c r="F35" s="658" t="s">
        <v>141</v>
      </c>
    </row>
    <row r="36" spans="1:6" s="33" customFormat="1" ht="12.75" customHeight="1">
      <c r="A36" s="11">
        <v>31</v>
      </c>
      <c r="B36" s="490" t="s">
        <v>142</v>
      </c>
      <c r="C36" s="484"/>
      <c r="D36" s="485">
        <f>D18+D6</f>
        <v>16120458.59</v>
      </c>
      <c r="E36" s="485">
        <f>D36-C36</f>
        <v>16120458.59</v>
      </c>
      <c r="F36" s="657" t="e">
        <f>E36/C36*100</f>
        <v>#DIV/0!</v>
      </c>
    </row>
    <row r="37" spans="1:6" s="33" customFormat="1" ht="14.25" customHeight="1">
      <c r="A37" s="11">
        <v>32</v>
      </c>
      <c r="B37" s="490" t="s">
        <v>143</v>
      </c>
      <c r="C37" s="484"/>
      <c r="D37" s="484">
        <f>SUM(D38:D50)</f>
        <v>27405813.99</v>
      </c>
      <c r="E37" s="485">
        <f>D37-C37</f>
        <v>27405813.99</v>
      </c>
      <c r="F37" s="661" t="s">
        <v>141</v>
      </c>
    </row>
    <row r="38" spans="1:6" ht="14.25" customHeight="1">
      <c r="A38" s="11">
        <v>33</v>
      </c>
      <c r="B38" s="335" t="s">
        <v>144</v>
      </c>
      <c r="C38" s="13"/>
      <c r="D38" s="14"/>
      <c r="E38" s="14"/>
      <c r="F38" s="658" t="s">
        <v>141</v>
      </c>
    </row>
    <row r="39" spans="1:6" ht="14.25" customHeight="1">
      <c r="A39" s="11">
        <v>34</v>
      </c>
      <c r="B39" s="335" t="s">
        <v>145</v>
      </c>
      <c r="C39" s="13"/>
      <c r="D39" s="14"/>
      <c r="E39" s="14"/>
      <c r="F39" s="658" t="s">
        <v>141</v>
      </c>
    </row>
    <row r="40" spans="1:6" ht="14.25" customHeight="1">
      <c r="A40" s="11">
        <v>35</v>
      </c>
      <c r="B40" s="335" t="s">
        <v>146</v>
      </c>
      <c r="C40" s="13"/>
      <c r="D40" s="14"/>
      <c r="E40" s="14"/>
      <c r="F40" s="658" t="s">
        <v>141</v>
      </c>
    </row>
    <row r="41" spans="1:6" ht="14.25" customHeight="1">
      <c r="A41" s="11">
        <v>36</v>
      </c>
      <c r="B41" s="335" t="s">
        <v>147</v>
      </c>
      <c r="C41" s="13"/>
      <c r="D41" s="14"/>
      <c r="E41" s="14"/>
      <c r="F41" s="658" t="s">
        <v>141</v>
      </c>
    </row>
    <row r="42" spans="1:6" ht="14.25" customHeight="1">
      <c r="A42" s="11">
        <v>37</v>
      </c>
      <c r="B42" s="335" t="s">
        <v>148</v>
      </c>
      <c r="C42" s="13"/>
      <c r="D42" s="13"/>
      <c r="E42" s="14"/>
      <c r="F42" s="658" t="s">
        <v>141</v>
      </c>
    </row>
    <row r="43" spans="1:6" ht="14.25" customHeight="1">
      <c r="A43" s="11">
        <v>38</v>
      </c>
      <c r="B43" s="335" t="s">
        <v>149</v>
      </c>
      <c r="C43" s="13"/>
      <c r="D43" s="14">
        <f>'5-6应付职工薪酬'!E21</f>
        <v>3639200.92</v>
      </c>
      <c r="E43" s="14">
        <f>D43-C43</f>
        <v>3639200.92</v>
      </c>
      <c r="F43" s="658" t="s">
        <v>141</v>
      </c>
    </row>
    <row r="44" spans="1:6" ht="14.25" customHeight="1">
      <c r="A44" s="11">
        <v>39</v>
      </c>
      <c r="B44" s="335" t="s">
        <v>150</v>
      </c>
      <c r="C44" s="13"/>
      <c r="D44" s="14"/>
      <c r="E44" s="14"/>
      <c r="F44" s="658" t="s">
        <v>141</v>
      </c>
    </row>
    <row r="45" spans="1:6" ht="14.25" customHeight="1">
      <c r="A45" s="11">
        <v>40</v>
      </c>
      <c r="B45" s="335" t="s">
        <v>151</v>
      </c>
      <c r="C45" s="13"/>
      <c r="D45" s="14"/>
      <c r="E45" s="14"/>
      <c r="F45" s="658" t="s">
        <v>141</v>
      </c>
    </row>
    <row r="46" spans="1:6" ht="14.25" customHeight="1">
      <c r="A46" s="11">
        <v>41</v>
      </c>
      <c r="B46" s="335" t="s">
        <v>152</v>
      </c>
      <c r="C46" s="13"/>
      <c r="D46" s="14"/>
      <c r="E46" s="14"/>
      <c r="F46" s="658" t="s">
        <v>141</v>
      </c>
    </row>
    <row r="47" spans="1:6" ht="14.25" customHeight="1">
      <c r="A47" s="11">
        <v>42</v>
      </c>
      <c r="B47" s="335" t="s">
        <v>153</v>
      </c>
      <c r="C47" s="13"/>
      <c r="D47" s="13">
        <f>'5-10其他应付款'!F14</f>
        <v>23766613.07</v>
      </c>
      <c r="E47" s="14">
        <f>D47-C47</f>
        <v>23766613.07</v>
      </c>
      <c r="F47" s="658" t="s">
        <v>141</v>
      </c>
    </row>
    <row r="48" spans="1:6" ht="14.25" customHeight="1">
      <c r="A48" s="11">
        <v>43</v>
      </c>
      <c r="B48" s="335" t="s">
        <v>154</v>
      </c>
      <c r="C48" s="13"/>
      <c r="D48" s="14"/>
      <c r="E48" s="14"/>
      <c r="F48" s="658" t="s">
        <v>141</v>
      </c>
    </row>
    <row r="49" spans="1:6" ht="14.25" customHeight="1">
      <c r="A49" s="11">
        <v>44</v>
      </c>
      <c r="B49" s="487" t="s">
        <v>155</v>
      </c>
      <c r="C49" s="13"/>
      <c r="D49" s="14"/>
      <c r="E49" s="14"/>
      <c r="F49" s="658" t="s">
        <v>141</v>
      </c>
    </row>
    <row r="50" spans="1:6" ht="14.25" customHeight="1">
      <c r="A50" s="11">
        <v>45</v>
      </c>
      <c r="B50" s="487" t="s">
        <v>156</v>
      </c>
      <c r="C50" s="13"/>
      <c r="D50" s="13"/>
      <c r="E50" s="14"/>
      <c r="F50" s="658"/>
    </row>
    <row r="51" spans="1:6" s="33" customFormat="1" ht="14.25" customHeight="1">
      <c r="A51" s="11">
        <v>46</v>
      </c>
      <c r="B51" s="490" t="s">
        <v>157</v>
      </c>
      <c r="C51" s="484"/>
      <c r="D51" s="484"/>
      <c r="E51" s="485"/>
      <c r="F51" s="661" t="s">
        <v>141</v>
      </c>
    </row>
    <row r="52" spans="1:6" ht="14.25" customHeight="1">
      <c r="A52" s="11">
        <v>47</v>
      </c>
      <c r="B52" s="335" t="s">
        <v>158</v>
      </c>
      <c r="C52" s="13"/>
      <c r="D52" s="14"/>
      <c r="E52" s="14"/>
      <c r="F52" s="658" t="s">
        <v>141</v>
      </c>
    </row>
    <row r="53" spans="1:6" ht="14.25" customHeight="1">
      <c r="A53" s="11">
        <v>48</v>
      </c>
      <c r="B53" s="335" t="s">
        <v>159</v>
      </c>
      <c r="C53" s="13"/>
      <c r="D53" s="14"/>
      <c r="E53" s="14"/>
      <c r="F53" s="658" t="s">
        <v>141</v>
      </c>
    </row>
    <row r="54" spans="1:6" ht="14.25" customHeight="1">
      <c r="A54" s="11">
        <v>49</v>
      </c>
      <c r="B54" s="335" t="s">
        <v>160</v>
      </c>
      <c r="C54" s="13"/>
      <c r="D54" s="14"/>
      <c r="E54" s="14"/>
      <c r="F54" s="658" t="s">
        <v>141</v>
      </c>
    </row>
    <row r="55" spans="1:6" ht="14.25" customHeight="1">
      <c r="A55" s="11">
        <v>50</v>
      </c>
      <c r="B55" s="335" t="s">
        <v>161</v>
      </c>
      <c r="C55" s="13"/>
      <c r="D55" s="14"/>
      <c r="E55" s="14"/>
      <c r="F55" s="658" t="s">
        <v>141</v>
      </c>
    </row>
    <row r="56" spans="1:6" ht="14.25" customHeight="1">
      <c r="A56" s="11">
        <v>51</v>
      </c>
      <c r="B56" s="335" t="s">
        <v>162</v>
      </c>
      <c r="C56" s="13"/>
      <c r="D56" s="14"/>
      <c r="E56" s="14"/>
      <c r="F56" s="658" t="s">
        <v>141</v>
      </c>
    </row>
    <row r="57" spans="1:6" ht="14.25" customHeight="1">
      <c r="A57" s="11">
        <v>52</v>
      </c>
      <c r="B57" s="335" t="s">
        <v>163</v>
      </c>
      <c r="C57" s="13"/>
      <c r="D57" s="14"/>
      <c r="E57" s="14"/>
      <c r="F57" s="658" t="s">
        <v>141</v>
      </c>
    </row>
    <row r="58" spans="1:6" ht="14.25" customHeight="1">
      <c r="A58" s="11">
        <v>53</v>
      </c>
      <c r="B58" s="335" t="s">
        <v>164</v>
      </c>
      <c r="C58" s="13"/>
      <c r="D58" s="13"/>
      <c r="E58" s="14"/>
      <c r="F58" s="658" t="s">
        <v>141</v>
      </c>
    </row>
    <row r="59" spans="1:6" s="33" customFormat="1" ht="14.25" customHeight="1">
      <c r="A59" s="11">
        <v>54</v>
      </c>
      <c r="B59" s="490" t="s">
        <v>165</v>
      </c>
      <c r="C59" s="484"/>
      <c r="D59" s="484">
        <f>D37+D51</f>
        <v>27405813.99</v>
      </c>
      <c r="E59" s="485">
        <f>D59-C59</f>
        <v>27405813.99</v>
      </c>
      <c r="F59" s="661" t="s">
        <v>141</v>
      </c>
    </row>
    <row r="60" spans="1:6" s="33" customFormat="1" ht="14.25" customHeight="1">
      <c r="A60" s="11">
        <v>55</v>
      </c>
      <c r="B60" s="490" t="s">
        <v>166</v>
      </c>
      <c r="C60" s="484"/>
      <c r="D60" s="485">
        <f>D36-D59</f>
        <v>-11285355.4</v>
      </c>
      <c r="E60" s="485">
        <f>D60-C60</f>
        <v>-11285355.4</v>
      </c>
      <c r="F60" s="657" t="e">
        <f>E60/C60*100</f>
        <v>#DIV/0!</v>
      </c>
    </row>
    <row r="61" spans="4:6" s="478" customFormat="1" ht="16.5" customHeight="1">
      <c r="D61" s="737" t="str">
        <f>'1-汇总表'!D31:F31</f>
        <v>评估机构：威海普信资产评估有限公司</v>
      </c>
      <c r="E61" s="737"/>
      <c r="F61" s="737"/>
    </row>
  </sheetData>
  <sheetProtection/>
  <mergeCells count="3">
    <mergeCell ref="A1:F1"/>
    <mergeCell ref="A2:F2"/>
    <mergeCell ref="D61:F61"/>
  </mergeCells>
  <printOptions horizontalCentered="1"/>
  <pageMargins left="1" right="1" top="0.87" bottom="0.87" header="1.06" footer="0.28"/>
  <pageSetup fitToHeight="0" fitToWidth="1" horizontalDpi="300" verticalDpi="300" orientation="landscape" paperSize="9" r:id="rId1"/>
  <rowBreaks count="1" manualBreakCount="1">
    <brk id="36" max="255" man="1"/>
  </rowBreaks>
</worksheet>
</file>

<file path=xl/worksheets/sheet30.xml><?xml version="1.0" encoding="utf-8"?>
<worksheet xmlns="http://schemas.openxmlformats.org/spreadsheetml/2006/main" xmlns:r="http://schemas.openxmlformats.org/officeDocument/2006/relationships">
  <sheetPr>
    <pageSetUpPr fitToPage="1"/>
  </sheetPr>
  <dimension ref="A1:J20"/>
  <sheetViews>
    <sheetView zoomScalePageLayoutView="0" workbookViewId="0" topLeftCell="A1">
      <selection activeCell="G9" sqref="G9"/>
    </sheetView>
  </sheetViews>
  <sheetFormatPr defaultColWidth="9.00390625" defaultRowHeight="15.75" customHeight="1"/>
  <cols>
    <col min="1" max="1" width="5.50390625" style="3" customWidth="1"/>
    <col min="2" max="2" width="18.25390625" style="3" customWidth="1"/>
    <col min="3" max="3" width="8.25390625" style="3" customWidth="1"/>
    <col min="4" max="4" width="12.625" style="3" customWidth="1"/>
    <col min="5" max="5" width="11.375" style="3" customWidth="1"/>
    <col min="6" max="7" width="12.875" style="3" customWidth="1"/>
    <col min="8" max="8" width="8.875" style="3" customWidth="1"/>
    <col min="9" max="9" width="9.75390625" style="3" customWidth="1"/>
    <col min="10" max="10" width="13.25390625" style="3" customWidth="1"/>
    <col min="11" max="16384" width="9.00390625" style="3" customWidth="1"/>
  </cols>
  <sheetData>
    <row r="1" spans="1:10" s="1" customFormat="1" ht="30" customHeight="1">
      <c r="A1" s="740" t="s">
        <v>340</v>
      </c>
      <c r="B1" s="741"/>
      <c r="C1" s="741"/>
      <c r="D1" s="741"/>
      <c r="E1" s="741"/>
      <c r="F1" s="741"/>
      <c r="G1" s="741"/>
      <c r="H1" s="741"/>
      <c r="I1" s="741"/>
      <c r="J1" s="741"/>
    </row>
    <row r="2" spans="1:10" ht="13.5" customHeight="1">
      <c r="A2" s="742" t="str">
        <f>'3-10一年到期非流动资产'!A2</f>
        <v>评估基准日：2018年6月14日</v>
      </c>
      <c r="B2" s="743"/>
      <c r="C2" s="743"/>
      <c r="D2" s="743"/>
      <c r="E2" s="743"/>
      <c r="F2" s="743"/>
      <c r="G2" s="743"/>
      <c r="H2" s="743"/>
      <c r="I2" s="743"/>
      <c r="J2" s="743"/>
    </row>
    <row r="3" spans="1:10" ht="13.5" customHeight="1">
      <c r="A3" s="5"/>
      <c r="B3" s="5"/>
      <c r="C3" s="5"/>
      <c r="D3" s="5"/>
      <c r="E3" s="5"/>
      <c r="F3" s="5"/>
      <c r="G3" s="5"/>
      <c r="H3" s="5"/>
      <c r="I3" s="5"/>
      <c r="J3" s="37" t="s">
        <v>341</v>
      </c>
    </row>
    <row r="4" spans="1:10" ht="15.75" customHeight="1">
      <c r="A4" s="31" t="str">
        <f>'3-10一年到期非流动资产'!A4</f>
        <v>被评估单位（或者产权持有单位）：威海万紫千红家具有限公司</v>
      </c>
      <c r="J4" s="8" t="s">
        <v>3</v>
      </c>
    </row>
    <row r="5" spans="1:10" s="2" customFormat="1" ht="15.75" customHeight="1">
      <c r="A5" s="9" t="s">
        <v>5</v>
      </c>
      <c r="B5" s="9" t="s">
        <v>338</v>
      </c>
      <c r="C5" s="9" t="s">
        <v>257</v>
      </c>
      <c r="D5" s="9" t="s">
        <v>339</v>
      </c>
      <c r="E5" s="9" t="s">
        <v>239</v>
      </c>
      <c r="F5" s="97" t="s">
        <v>90</v>
      </c>
      <c r="G5" s="9" t="s">
        <v>91</v>
      </c>
      <c r="H5" s="9" t="s">
        <v>92</v>
      </c>
      <c r="I5" s="9" t="s">
        <v>126</v>
      </c>
      <c r="J5" s="9" t="s">
        <v>8</v>
      </c>
    </row>
    <row r="6" spans="1:10" ht="15.75" customHeight="1">
      <c r="A6" s="11">
        <v>1</v>
      </c>
      <c r="B6" s="9"/>
      <c r="C6" s="16"/>
      <c r="D6" s="16"/>
      <c r="E6" s="16"/>
      <c r="F6" s="14"/>
      <c r="G6" s="14"/>
      <c r="H6" s="14"/>
      <c r="I6" s="14" t="s">
        <v>141</v>
      </c>
      <c r="J6" s="15"/>
    </row>
    <row r="7" spans="1:10" ht="15.75" customHeight="1">
      <c r="A7" s="11"/>
      <c r="B7" s="16"/>
      <c r="C7" s="9"/>
      <c r="D7" s="9"/>
      <c r="E7" s="9"/>
      <c r="F7" s="14"/>
      <c r="G7" s="14"/>
      <c r="H7" s="14"/>
      <c r="I7" s="14" t="s">
        <v>141</v>
      </c>
      <c r="J7" s="15"/>
    </row>
    <row r="8" spans="1:10" ht="15.75" customHeight="1">
      <c r="A8" s="11"/>
      <c r="B8" s="16"/>
      <c r="C8" s="16"/>
      <c r="D8" s="16"/>
      <c r="E8" s="16"/>
      <c r="F8" s="14"/>
      <c r="G8" s="14"/>
      <c r="H8" s="14"/>
      <c r="I8" s="14" t="s">
        <v>141</v>
      </c>
      <c r="J8" s="15"/>
    </row>
    <row r="9" spans="1:10" ht="15.75" customHeight="1">
      <c r="A9" s="11"/>
      <c r="B9" s="16"/>
      <c r="C9" s="16"/>
      <c r="D9" s="16"/>
      <c r="E9" s="16"/>
      <c r="F9" s="14"/>
      <c r="G9" s="14"/>
      <c r="H9" s="14"/>
      <c r="I9" s="14" t="s">
        <v>141</v>
      </c>
      <c r="J9" s="15"/>
    </row>
    <row r="10" spans="1:10" ht="15.75" customHeight="1">
      <c r="A10" s="11"/>
      <c r="B10" s="16"/>
      <c r="C10" s="16"/>
      <c r="D10" s="16"/>
      <c r="E10" s="16"/>
      <c r="F10" s="14"/>
      <c r="G10" s="14"/>
      <c r="H10" s="14"/>
      <c r="I10" s="14" t="s">
        <v>141</v>
      </c>
      <c r="J10" s="15"/>
    </row>
    <row r="11" spans="1:10" ht="15.75" customHeight="1">
      <c r="A11" s="11"/>
      <c r="B11" s="16"/>
      <c r="C11" s="16"/>
      <c r="D11" s="16"/>
      <c r="E11" s="16"/>
      <c r="F11" s="14"/>
      <c r="G11" s="14"/>
      <c r="H11" s="14"/>
      <c r="I11" s="14" t="s">
        <v>141</v>
      </c>
      <c r="J11" s="15"/>
    </row>
    <row r="12" spans="1:10" ht="15.75" customHeight="1">
      <c r="A12" s="11"/>
      <c r="B12" s="16"/>
      <c r="C12" s="16"/>
      <c r="D12" s="16"/>
      <c r="E12" s="16"/>
      <c r="F12" s="14"/>
      <c r="G12" s="14"/>
      <c r="H12" s="14"/>
      <c r="I12" s="14" t="s">
        <v>141</v>
      </c>
      <c r="J12" s="15"/>
    </row>
    <row r="13" spans="1:10" ht="15.75" customHeight="1">
      <c r="A13" s="11"/>
      <c r="B13" s="16"/>
      <c r="C13" s="16"/>
      <c r="D13" s="16"/>
      <c r="E13" s="16"/>
      <c r="F13" s="14"/>
      <c r="G13" s="14"/>
      <c r="H13" s="14"/>
      <c r="I13" s="14" t="s">
        <v>141</v>
      </c>
      <c r="J13" s="15"/>
    </row>
    <row r="14" spans="1:10" ht="15.75" customHeight="1">
      <c r="A14" s="11"/>
      <c r="B14" s="16"/>
      <c r="C14" s="16"/>
      <c r="D14" s="16"/>
      <c r="E14" s="16"/>
      <c r="F14" s="14"/>
      <c r="G14" s="14"/>
      <c r="H14" s="14"/>
      <c r="I14" s="14" t="s">
        <v>141</v>
      </c>
      <c r="J14" s="15"/>
    </row>
    <row r="15" spans="1:10" ht="15.75" customHeight="1">
      <c r="A15" s="11"/>
      <c r="B15" s="16"/>
      <c r="C15" s="16"/>
      <c r="D15" s="16"/>
      <c r="E15" s="16"/>
      <c r="F15" s="14"/>
      <c r="G15" s="14"/>
      <c r="H15" s="14"/>
      <c r="I15" s="14" t="s">
        <v>141</v>
      </c>
      <c r="J15" s="15"/>
    </row>
    <row r="16" spans="1:10" ht="15.75" customHeight="1">
      <c r="A16" s="11"/>
      <c r="B16" s="16"/>
      <c r="C16" s="16"/>
      <c r="D16" s="16"/>
      <c r="E16" s="16"/>
      <c r="F16" s="14"/>
      <c r="G16" s="14"/>
      <c r="H16" s="14"/>
      <c r="I16" s="14" t="s">
        <v>141</v>
      </c>
      <c r="J16" s="15"/>
    </row>
    <row r="17" spans="1:10" ht="15.75" customHeight="1">
      <c r="A17" s="11"/>
      <c r="B17" s="16"/>
      <c r="C17" s="16"/>
      <c r="D17" s="16"/>
      <c r="E17" s="16"/>
      <c r="F17" s="14"/>
      <c r="G17" s="14"/>
      <c r="H17" s="14"/>
      <c r="I17" s="14"/>
      <c r="J17" s="15"/>
    </row>
    <row r="18" spans="1:10" ht="15.75" customHeight="1">
      <c r="A18" s="747" t="s">
        <v>251</v>
      </c>
      <c r="B18" s="748"/>
      <c r="C18" s="9"/>
      <c r="D18" s="9"/>
      <c r="E18" s="9"/>
      <c r="F18" s="14">
        <f>SUM(F6:F17)</f>
        <v>0</v>
      </c>
      <c r="G18" s="14">
        <f>SUM(G6:G17)</f>
        <v>0</v>
      </c>
      <c r="H18" s="14"/>
      <c r="I18" s="14" t="s">
        <v>141</v>
      </c>
      <c r="J18" s="15"/>
    </row>
    <row r="19" spans="1:10" ht="15.75" customHeight="1">
      <c r="A19" s="775" t="s">
        <v>232</v>
      </c>
      <c r="B19" s="775"/>
      <c r="C19" s="775"/>
      <c r="D19" s="775"/>
      <c r="F19" s="827" t="str">
        <f>'3-10一年到期非流动资产'!F29</f>
        <v>评估人员：苗菁  </v>
      </c>
      <c r="G19" s="827"/>
      <c r="H19" s="827"/>
      <c r="I19" s="827"/>
      <c r="J19" s="827"/>
    </row>
    <row r="20" spans="1:10" ht="15.75" customHeight="1">
      <c r="A20" s="3" t="str">
        <f>'3-9-5产成品（库存商品）'!A364</f>
        <v>填表日期：2018年8月10日</v>
      </c>
      <c r="F20" s="750" t="str">
        <f>'3-流动汇总'!E20</f>
        <v>复核人员：阮荣</v>
      </c>
      <c r="G20" s="750"/>
      <c r="H20" s="750"/>
      <c r="I20" s="750"/>
      <c r="J20" s="750"/>
    </row>
  </sheetData>
  <sheetProtection/>
  <mergeCells count="6">
    <mergeCell ref="F20:J20"/>
    <mergeCell ref="A1:J1"/>
    <mergeCell ref="A2:J2"/>
    <mergeCell ref="A18:B18"/>
    <mergeCell ref="A19:D19"/>
    <mergeCell ref="F19:J19"/>
  </mergeCells>
  <printOptions horizontalCentered="1"/>
  <pageMargins left="0.35" right="0.35" top="0.87" bottom="0.79" header="1.06" footer="0.51"/>
  <pageSetup fitToHeight="0" fitToWidth="1" horizontalDpi="300" verticalDpi="300" orientation="landscape" paperSize="9" r:id="rId3"/>
  <legacyDrawing r:id="rId2"/>
</worksheet>
</file>

<file path=xl/worksheets/sheet31.xml><?xml version="1.0" encoding="utf-8"?>
<worksheet xmlns="http://schemas.openxmlformats.org/spreadsheetml/2006/main" xmlns:r="http://schemas.openxmlformats.org/officeDocument/2006/relationships">
  <sheetPr>
    <tabColor rgb="FF00B050"/>
    <pageSetUpPr fitToPage="1"/>
  </sheetPr>
  <dimension ref="A1:F25"/>
  <sheetViews>
    <sheetView zoomScalePageLayoutView="0" workbookViewId="0" topLeftCell="A1">
      <selection activeCell="C19" sqref="C19"/>
    </sheetView>
  </sheetViews>
  <sheetFormatPr defaultColWidth="9.00390625" defaultRowHeight="15.75" customHeight="1"/>
  <cols>
    <col min="1" max="1" width="5.375" style="3" customWidth="1"/>
    <col min="2" max="2" width="28.00390625" style="3" customWidth="1"/>
    <col min="3" max="3" width="19.125" style="3" customWidth="1"/>
    <col min="4" max="4" width="21.75390625" style="3" customWidth="1"/>
    <col min="5" max="5" width="20.125" style="3" customWidth="1"/>
    <col min="6" max="6" width="14.50390625" style="3" customWidth="1"/>
    <col min="7" max="16384" width="9.00390625" style="3" customWidth="1"/>
  </cols>
  <sheetData>
    <row r="1" spans="1:6" s="1" customFormat="1" ht="30" customHeight="1">
      <c r="A1" s="740" t="s">
        <v>342</v>
      </c>
      <c r="B1" s="741"/>
      <c r="C1" s="741"/>
      <c r="D1" s="741"/>
      <c r="E1" s="741"/>
      <c r="F1" s="741"/>
    </row>
    <row r="2" spans="1:6" ht="13.5" customHeight="1">
      <c r="A2" s="742" t="str">
        <f>'3-11其他流动资产'!A2</f>
        <v>评估基准日：2018年6月14日</v>
      </c>
      <c r="B2" s="743"/>
      <c r="C2" s="743"/>
      <c r="D2" s="743"/>
      <c r="E2" s="743"/>
      <c r="F2" s="743"/>
    </row>
    <row r="3" spans="1:6" ht="13.5" customHeight="1">
      <c r="A3" s="5"/>
      <c r="B3" s="5"/>
      <c r="C3" s="5"/>
      <c r="D3" s="5"/>
      <c r="E3" s="5"/>
      <c r="F3" s="37" t="s">
        <v>343</v>
      </c>
    </row>
    <row r="4" spans="1:6" ht="15.75" customHeight="1">
      <c r="A4" s="31" t="str">
        <f>'3-11其他流动资产'!A4</f>
        <v>被评估单位（或者产权持有单位）：威海万紫千红家具有限公司</v>
      </c>
      <c r="F4" s="38" t="s">
        <v>3</v>
      </c>
    </row>
    <row r="5" spans="1:6" s="36" customFormat="1" ht="15.75" customHeight="1">
      <c r="A5" s="39" t="s">
        <v>169</v>
      </c>
      <c r="B5" s="39" t="s">
        <v>125</v>
      </c>
      <c r="C5" s="39" t="s">
        <v>90</v>
      </c>
      <c r="D5" s="39" t="s">
        <v>91</v>
      </c>
      <c r="E5" s="113" t="s">
        <v>92</v>
      </c>
      <c r="F5" s="39" t="s">
        <v>126</v>
      </c>
    </row>
    <row r="6" spans="1:6" ht="15.75" customHeight="1">
      <c r="A6" s="39" t="s">
        <v>344</v>
      </c>
      <c r="B6" s="335" t="s">
        <v>140</v>
      </c>
      <c r="C6" s="13"/>
      <c r="D6" s="14"/>
      <c r="E6" s="14"/>
      <c r="F6" s="336" t="s">
        <v>141</v>
      </c>
    </row>
    <row r="7" spans="1:6" ht="15.75" customHeight="1">
      <c r="A7" s="39" t="s">
        <v>345</v>
      </c>
      <c r="B7" s="335" t="s">
        <v>101</v>
      </c>
      <c r="C7" s="13"/>
      <c r="D7" s="14"/>
      <c r="E7" s="14"/>
      <c r="F7" s="336" t="s">
        <v>141</v>
      </c>
    </row>
    <row r="8" spans="1:6" ht="15.75" customHeight="1">
      <c r="A8" s="39" t="s">
        <v>346</v>
      </c>
      <c r="B8" s="335" t="s">
        <v>102</v>
      </c>
      <c r="C8" s="13"/>
      <c r="D8" s="14"/>
      <c r="E8" s="14"/>
      <c r="F8" s="336" t="s">
        <v>141</v>
      </c>
    </row>
    <row r="9" spans="1:6" ht="15.75" customHeight="1">
      <c r="A9" s="39" t="s">
        <v>347</v>
      </c>
      <c r="B9" s="335" t="s">
        <v>103</v>
      </c>
      <c r="C9" s="13"/>
      <c r="D9" s="14"/>
      <c r="E9" s="14"/>
      <c r="F9" s="336" t="s">
        <v>141</v>
      </c>
    </row>
    <row r="10" spans="1:6" ht="15.75" customHeight="1">
      <c r="A10" s="39" t="s">
        <v>348</v>
      </c>
      <c r="B10" s="335" t="s">
        <v>104</v>
      </c>
      <c r="C10" s="13"/>
      <c r="D10" s="14"/>
      <c r="E10" s="14"/>
      <c r="F10" s="336" t="s">
        <v>141</v>
      </c>
    </row>
    <row r="11" spans="1:6" ht="15.75" customHeight="1">
      <c r="A11" s="39" t="s">
        <v>349</v>
      </c>
      <c r="B11" s="335" t="s">
        <v>105</v>
      </c>
      <c r="C11" s="13"/>
      <c r="D11" s="14">
        <f>'4-6固定资产汇总'!F23</f>
        <v>4123831.43</v>
      </c>
      <c r="E11" s="14">
        <f>'4-6固定资产汇总'!H23</f>
        <v>4123831.43</v>
      </c>
      <c r="F11" s="666">
        <f>'4-6固定资产汇总'!J23</f>
        <v>0</v>
      </c>
    </row>
    <row r="12" spans="1:6" ht="15.75" customHeight="1">
      <c r="A12" s="39" t="s">
        <v>350</v>
      </c>
      <c r="B12" s="335" t="s">
        <v>106</v>
      </c>
      <c r="C12" s="13"/>
      <c r="D12" s="13">
        <f>'4-7在建工程汇总'!D17</f>
        <v>0</v>
      </c>
      <c r="E12" s="13"/>
      <c r="F12" s="660"/>
    </row>
    <row r="13" spans="1:6" ht="15.75" customHeight="1">
      <c r="A13" s="39" t="s">
        <v>351</v>
      </c>
      <c r="B13" s="335" t="s">
        <v>107</v>
      </c>
      <c r="C13" s="13"/>
      <c r="D13" s="14"/>
      <c r="E13" s="14"/>
      <c r="F13" s="667"/>
    </row>
    <row r="14" spans="1:6" ht="15.75" customHeight="1">
      <c r="A14" s="39" t="s">
        <v>352</v>
      </c>
      <c r="B14" s="335" t="s">
        <v>108</v>
      </c>
      <c r="C14" s="13"/>
      <c r="D14" s="14"/>
      <c r="E14" s="14"/>
      <c r="F14" s="667"/>
    </row>
    <row r="15" spans="1:6" ht="15.75" customHeight="1">
      <c r="A15" s="39" t="s">
        <v>353</v>
      </c>
      <c r="B15" s="335" t="s">
        <v>109</v>
      </c>
      <c r="C15" s="13"/>
      <c r="D15" s="14"/>
      <c r="E15" s="14"/>
      <c r="F15" s="667"/>
    </row>
    <row r="16" spans="1:6" ht="15.75" customHeight="1">
      <c r="A16" s="39" t="s">
        <v>354</v>
      </c>
      <c r="B16" s="335" t="s">
        <v>110</v>
      </c>
      <c r="C16" s="13"/>
      <c r="D16" s="14"/>
      <c r="E16" s="14"/>
      <c r="F16" s="667"/>
    </row>
    <row r="17" spans="1:6" ht="15.75" customHeight="1">
      <c r="A17" s="39" t="s">
        <v>355</v>
      </c>
      <c r="B17" s="335" t="s">
        <v>111</v>
      </c>
      <c r="C17" s="13"/>
      <c r="D17" s="13">
        <f>'4-12无形资产汇总'!D17</f>
        <v>2962902.44</v>
      </c>
      <c r="E17" s="14">
        <f>'4-12无形资产汇总'!E17</f>
        <v>2962902.44</v>
      </c>
      <c r="F17" s="668" t="e">
        <f>'4-12无形资产汇总'!F17</f>
        <v>#DIV/0!</v>
      </c>
    </row>
    <row r="18" spans="1:6" ht="15.75" customHeight="1">
      <c r="A18" s="39" t="s">
        <v>356</v>
      </c>
      <c r="B18" s="335" t="s">
        <v>112</v>
      </c>
      <c r="C18" s="13"/>
      <c r="D18" s="13">
        <f>'4-13开发支出'!E14</f>
        <v>0</v>
      </c>
      <c r="E18" s="14"/>
      <c r="F18" s="667"/>
    </row>
    <row r="19" spans="1:6" ht="15.75" customHeight="1">
      <c r="A19" s="39" t="s">
        <v>357</v>
      </c>
      <c r="B19" s="335" t="s">
        <v>113</v>
      </c>
      <c r="C19" s="13"/>
      <c r="D19" s="14"/>
      <c r="E19" s="14"/>
      <c r="F19" s="667"/>
    </row>
    <row r="20" spans="1:6" ht="15.75" customHeight="1">
      <c r="A20" s="39" t="s">
        <v>358</v>
      </c>
      <c r="B20" s="335" t="s">
        <v>114</v>
      </c>
      <c r="C20" s="13"/>
      <c r="D20" s="14">
        <f>'4-15长期待摊费用'!H16</f>
        <v>0</v>
      </c>
      <c r="E20" s="14"/>
      <c r="F20" s="666"/>
    </row>
    <row r="21" spans="1:6" ht="15.75" customHeight="1">
      <c r="A21" s="39" t="s">
        <v>359</v>
      </c>
      <c r="B21" s="335" t="s">
        <v>115</v>
      </c>
      <c r="C21" s="13"/>
      <c r="D21" s="14"/>
      <c r="E21" s="14"/>
      <c r="F21" s="667"/>
    </row>
    <row r="22" spans="1:6" ht="15.75" customHeight="1">
      <c r="A22" s="39" t="s">
        <v>360</v>
      </c>
      <c r="B22" s="335" t="s">
        <v>116</v>
      </c>
      <c r="C22" s="13"/>
      <c r="D22" s="14"/>
      <c r="E22" s="14"/>
      <c r="F22" s="667"/>
    </row>
    <row r="23" spans="1:6" ht="15.75" customHeight="1">
      <c r="A23" s="747" t="s">
        <v>251</v>
      </c>
      <c r="B23" s="786"/>
      <c r="C23" s="13"/>
      <c r="D23" s="14">
        <f>SUM(D11:D22)</f>
        <v>7086733.87</v>
      </c>
      <c r="E23" s="14">
        <f>SUM(E11:E22)</f>
        <v>7086733.87</v>
      </c>
      <c r="F23" s="666" t="e">
        <f>E23/C23*100</f>
        <v>#DIV/0!</v>
      </c>
    </row>
    <row r="24" spans="1:6" ht="15.75" customHeight="1">
      <c r="A24" s="3" t="str">
        <f>'3-1-1现金'!A15</f>
        <v>被评估单位（或者产权持有单位）填表人：</v>
      </c>
      <c r="D24" s="749" t="str">
        <f>'3-11其他流动资产'!F19</f>
        <v>评估人员：苗菁  </v>
      </c>
      <c r="E24" s="749"/>
      <c r="F24" s="749"/>
    </row>
    <row r="25" spans="1:6" ht="15.75" customHeight="1">
      <c r="A25" s="3" t="str">
        <f>'3-1-1现金'!A16:B16</f>
        <v>填表日期：2018年8月10日</v>
      </c>
      <c r="D25" s="750" t="str">
        <f>'3-流动汇总'!E20</f>
        <v>复核人员：阮荣</v>
      </c>
      <c r="E25" s="750"/>
      <c r="F25" s="750"/>
    </row>
  </sheetData>
  <sheetProtection/>
  <mergeCells count="5">
    <mergeCell ref="D25:F25"/>
    <mergeCell ref="A1:F1"/>
    <mergeCell ref="A2:F2"/>
    <mergeCell ref="A23:B23"/>
    <mergeCell ref="D24:F24"/>
  </mergeCells>
  <printOptions horizontalCentered="1"/>
  <pageMargins left="1" right="1" top="0.87" bottom="0.87" header="1.06" footer="0.51"/>
  <pageSetup fitToHeight="0" fitToWidth="1" horizontalDpi="300" verticalDpi="300" orientation="landscape" paperSize="9" r:id="rId1"/>
</worksheet>
</file>

<file path=xl/worksheets/sheet32.xml><?xml version="1.0" encoding="utf-8"?>
<worksheet xmlns="http://schemas.openxmlformats.org/spreadsheetml/2006/main" xmlns:r="http://schemas.openxmlformats.org/officeDocument/2006/relationships">
  <sheetPr>
    <pageSetUpPr fitToPage="1"/>
  </sheetPr>
  <dimension ref="A1:F28"/>
  <sheetViews>
    <sheetView zoomScalePageLayoutView="0" workbookViewId="0" topLeftCell="A11">
      <selection activeCell="A28" sqref="A28:D28"/>
    </sheetView>
  </sheetViews>
  <sheetFormatPr defaultColWidth="9.00390625" defaultRowHeight="15.75" customHeight="1"/>
  <cols>
    <col min="1" max="1" width="6.25390625" style="3" customWidth="1"/>
    <col min="2" max="2" width="28.00390625" style="3" customWidth="1"/>
    <col min="3" max="4" width="19.125" style="3" customWidth="1"/>
    <col min="5" max="5" width="20.125" style="3" customWidth="1"/>
    <col min="6" max="6" width="12.625" style="3" customWidth="1"/>
    <col min="7" max="16384" width="9.00390625" style="3" customWidth="1"/>
  </cols>
  <sheetData>
    <row r="1" spans="1:6" s="1" customFormat="1" ht="30" customHeight="1">
      <c r="A1" s="740" t="s">
        <v>361</v>
      </c>
      <c r="B1" s="741"/>
      <c r="C1" s="741"/>
      <c r="D1" s="741"/>
      <c r="E1" s="741"/>
      <c r="F1" s="741"/>
    </row>
    <row r="2" spans="1:6" ht="13.5" customHeight="1">
      <c r="A2" s="742" t="str">
        <f>'4-非流动资产汇总'!A2</f>
        <v>评估基准日：2018年6月14日</v>
      </c>
      <c r="B2" s="743"/>
      <c r="C2" s="743"/>
      <c r="D2" s="743"/>
      <c r="E2" s="743"/>
      <c r="F2" s="743"/>
    </row>
    <row r="3" spans="1:6" ht="13.5" customHeight="1">
      <c r="A3" s="5"/>
      <c r="B3" s="5"/>
      <c r="C3" s="5"/>
      <c r="D3" s="5"/>
      <c r="E3" s="751" t="s">
        <v>362</v>
      </c>
      <c r="F3" s="751"/>
    </row>
    <row r="4" spans="1:6" ht="15.75" customHeight="1">
      <c r="A4" s="31" t="str">
        <f>'4-非流动资产汇总'!A4</f>
        <v>被评估单位（或者产权持有单位）：威海万紫千红家具有限公司</v>
      </c>
      <c r="F4" s="38" t="s">
        <v>3</v>
      </c>
    </row>
    <row r="5" spans="1:6" s="36" customFormat="1" ht="15.75" customHeight="1">
      <c r="A5" s="39" t="s">
        <v>169</v>
      </c>
      <c r="B5" s="39" t="s">
        <v>125</v>
      </c>
      <c r="C5" s="39" t="s">
        <v>90</v>
      </c>
      <c r="D5" s="39" t="s">
        <v>91</v>
      </c>
      <c r="E5" s="113" t="s">
        <v>92</v>
      </c>
      <c r="F5" s="39" t="s">
        <v>126</v>
      </c>
    </row>
    <row r="6" spans="1:6" ht="15.75" customHeight="1">
      <c r="A6" s="39" t="s">
        <v>363</v>
      </c>
      <c r="B6" s="59" t="s">
        <v>364</v>
      </c>
      <c r="C6" s="13"/>
      <c r="D6" s="14"/>
      <c r="E6" s="14"/>
      <c r="F6" s="63" t="s">
        <v>141</v>
      </c>
    </row>
    <row r="7" spans="1:6" ht="15.75" customHeight="1">
      <c r="A7" s="39" t="s">
        <v>365</v>
      </c>
      <c r="B7" s="59" t="s">
        <v>366</v>
      </c>
      <c r="C7" s="13"/>
      <c r="D7" s="14"/>
      <c r="E7" s="14"/>
      <c r="F7" s="63" t="s">
        <v>141</v>
      </c>
    </row>
    <row r="8" spans="1:6" ht="15.75" customHeight="1">
      <c r="A8" s="39" t="s">
        <v>367</v>
      </c>
      <c r="B8" s="59" t="s">
        <v>368</v>
      </c>
      <c r="C8" s="13"/>
      <c r="D8" s="14"/>
      <c r="E8" s="14"/>
      <c r="F8" s="63" t="s">
        <v>141</v>
      </c>
    </row>
    <row r="9" spans="1:6" ht="15.75" customHeight="1">
      <c r="A9" s="11"/>
      <c r="B9" s="59"/>
      <c r="C9" s="13"/>
      <c r="D9" s="14"/>
      <c r="E9" s="14"/>
      <c r="F9" s="63"/>
    </row>
    <row r="10" spans="1:6" ht="15.75" customHeight="1">
      <c r="A10" s="11"/>
      <c r="B10" s="59"/>
      <c r="C10" s="13"/>
      <c r="D10" s="14"/>
      <c r="E10" s="14"/>
      <c r="F10" s="63"/>
    </row>
    <row r="11" spans="1:6" ht="15.75" customHeight="1">
      <c r="A11" s="11"/>
      <c r="B11" s="59"/>
      <c r="C11" s="13"/>
      <c r="D11" s="14"/>
      <c r="E11" s="14"/>
      <c r="F11" s="63"/>
    </row>
    <row r="12" spans="1:6" ht="15.75" customHeight="1">
      <c r="A12" s="11"/>
      <c r="B12" s="59"/>
      <c r="C12" s="13"/>
      <c r="D12" s="14"/>
      <c r="E12" s="14"/>
      <c r="F12" s="63"/>
    </row>
    <row r="13" spans="1:6" ht="15.75" customHeight="1">
      <c r="A13" s="11"/>
      <c r="B13" s="59"/>
      <c r="C13" s="13"/>
      <c r="D13" s="14"/>
      <c r="E13" s="14"/>
      <c r="F13" s="63"/>
    </row>
    <row r="14" spans="1:6" ht="15.75" customHeight="1">
      <c r="A14" s="11"/>
      <c r="B14" s="59"/>
      <c r="C14" s="13"/>
      <c r="D14" s="14"/>
      <c r="E14" s="14"/>
      <c r="F14" s="63"/>
    </row>
    <row r="15" spans="1:6" ht="15.75" customHeight="1">
      <c r="A15" s="11"/>
      <c r="B15" s="59"/>
      <c r="C15" s="13"/>
      <c r="D15" s="14"/>
      <c r="E15" s="14"/>
      <c r="F15" s="63"/>
    </row>
    <row r="16" spans="1:6" ht="15.75" customHeight="1">
      <c r="A16" s="11"/>
      <c r="B16" s="59"/>
      <c r="C16" s="13"/>
      <c r="D16" s="14"/>
      <c r="E16" s="14"/>
      <c r="F16" s="63"/>
    </row>
    <row r="17" spans="1:6" ht="15.75" customHeight="1">
      <c r="A17" s="11"/>
      <c r="B17" s="59"/>
      <c r="C17" s="13"/>
      <c r="D17" s="14"/>
      <c r="E17" s="14"/>
      <c r="F17" s="63"/>
    </row>
    <row r="18" spans="1:6" ht="15.75" customHeight="1">
      <c r="A18" s="11"/>
      <c r="B18" s="59"/>
      <c r="C18" s="13"/>
      <c r="D18" s="14"/>
      <c r="E18" s="14"/>
      <c r="F18" s="63"/>
    </row>
    <row r="19" spans="1:6" ht="15.75" customHeight="1">
      <c r="A19" s="11"/>
      <c r="B19" s="59"/>
      <c r="C19" s="13"/>
      <c r="D19" s="14"/>
      <c r="E19" s="14"/>
      <c r="F19" s="63"/>
    </row>
    <row r="20" spans="1:6" ht="15.75" customHeight="1">
      <c r="A20" s="11"/>
      <c r="B20" s="59"/>
      <c r="C20" s="13"/>
      <c r="D20" s="14"/>
      <c r="E20" s="14"/>
      <c r="F20" s="63"/>
    </row>
    <row r="21" spans="1:6" ht="15.75" customHeight="1">
      <c r="A21" s="11"/>
      <c r="B21" s="59"/>
      <c r="C21" s="13"/>
      <c r="D21" s="14"/>
      <c r="E21" s="14"/>
      <c r="F21" s="63"/>
    </row>
    <row r="22" spans="1:6" ht="15.75" customHeight="1">
      <c r="A22" s="11"/>
      <c r="B22" s="59"/>
      <c r="C22" s="13"/>
      <c r="D22" s="14"/>
      <c r="E22" s="14"/>
      <c r="F22" s="63"/>
    </row>
    <row r="23" spans="1:6" ht="15.75" customHeight="1">
      <c r="A23" s="11"/>
      <c r="B23" s="59"/>
      <c r="C23" s="13"/>
      <c r="D23" s="14"/>
      <c r="E23" s="14"/>
      <c r="F23" s="63"/>
    </row>
    <row r="24" spans="1:6" ht="15.75" customHeight="1">
      <c r="A24" s="11"/>
      <c r="B24" s="59"/>
      <c r="C24" s="13"/>
      <c r="D24" s="14"/>
      <c r="E24" s="14"/>
      <c r="F24" s="63"/>
    </row>
    <row r="25" spans="1:6" ht="15.75" customHeight="1">
      <c r="A25" s="772" t="s">
        <v>251</v>
      </c>
      <c r="B25" s="773"/>
      <c r="C25" s="13">
        <f>SUM(C6:C24)</f>
        <v>0</v>
      </c>
      <c r="D25" s="13">
        <f>SUM(D6:D24)</f>
        <v>0</v>
      </c>
      <c r="E25" s="14"/>
      <c r="F25" s="63" t="s">
        <v>141</v>
      </c>
    </row>
    <row r="26" spans="1:6" ht="15.75" customHeight="1">
      <c r="A26" s="19"/>
      <c r="D26" s="737" t="str">
        <f>'4-非流动资产汇总'!D24</f>
        <v>评估人员：苗菁  </v>
      </c>
      <c r="E26" s="737"/>
      <c r="F26" s="737"/>
    </row>
    <row r="27" spans="1:6" ht="15.75" customHeight="1">
      <c r="A27" s="19"/>
      <c r="D27" s="750" t="str">
        <f>'3-流动汇总'!E20</f>
        <v>复核人员：阮荣</v>
      </c>
      <c r="E27" s="750"/>
      <c r="F27" s="750"/>
    </row>
    <row r="28" spans="1:4" ht="15.75" customHeight="1">
      <c r="A28" s="828"/>
      <c r="B28" s="828"/>
      <c r="C28" s="828"/>
      <c r="D28" s="828"/>
    </row>
  </sheetData>
  <sheetProtection/>
  <mergeCells count="7">
    <mergeCell ref="D26:F26"/>
    <mergeCell ref="D27:F27"/>
    <mergeCell ref="A28:D28"/>
    <mergeCell ref="A1:F1"/>
    <mergeCell ref="A2:F2"/>
    <mergeCell ref="E3:F3"/>
    <mergeCell ref="A25:B25"/>
  </mergeCells>
  <printOptions horizontalCentered="1"/>
  <pageMargins left="0.98" right="0.98" top="0.87" bottom="0.87" header="1.06" footer="0.51"/>
  <pageSetup fitToHeight="0" fitToWidth="1" horizontalDpi="300" verticalDpi="300" orientation="landscape" paperSize="9" r:id="rId1"/>
</worksheet>
</file>

<file path=xl/worksheets/sheet33.xml><?xml version="1.0" encoding="utf-8"?>
<worksheet xmlns="http://schemas.openxmlformats.org/spreadsheetml/2006/main" xmlns:r="http://schemas.openxmlformats.org/officeDocument/2006/relationships">
  <sheetPr>
    <pageSetUpPr fitToPage="1"/>
  </sheetPr>
  <dimension ref="A1:L31"/>
  <sheetViews>
    <sheetView zoomScalePageLayoutView="0" workbookViewId="0" topLeftCell="A1">
      <selection activeCell="G30" sqref="G30"/>
    </sheetView>
  </sheetViews>
  <sheetFormatPr defaultColWidth="9.00390625" defaultRowHeight="15.75" customHeight="1"/>
  <cols>
    <col min="1" max="1" width="4.125" style="3" customWidth="1"/>
    <col min="2" max="2" width="14.875" style="3" customWidth="1"/>
    <col min="3" max="3" width="9.00390625" style="3" customWidth="1"/>
    <col min="4" max="4" width="7.625" style="3" customWidth="1"/>
    <col min="5" max="5" width="7.75390625" style="3" customWidth="1"/>
    <col min="6" max="6" width="8.875" style="3" customWidth="1"/>
    <col min="7" max="7" width="8.625" style="3" customWidth="1"/>
    <col min="8" max="8" width="11.00390625" style="3" customWidth="1"/>
    <col min="9" max="9" width="10.50390625" style="3" customWidth="1"/>
    <col min="10" max="10" width="8.00390625" style="3" customWidth="1"/>
    <col min="11" max="16384" width="9.00390625" style="3" customWidth="1"/>
  </cols>
  <sheetData>
    <row r="1" spans="1:12" s="1" customFormat="1" ht="30" customHeight="1">
      <c r="A1" s="740" t="s">
        <v>369</v>
      </c>
      <c r="B1" s="741"/>
      <c r="C1" s="741"/>
      <c r="D1" s="741"/>
      <c r="E1" s="741"/>
      <c r="F1" s="741"/>
      <c r="G1" s="741"/>
      <c r="H1" s="741"/>
      <c r="I1" s="741"/>
      <c r="J1" s="741"/>
      <c r="K1" s="741"/>
      <c r="L1" s="741"/>
    </row>
    <row r="2" spans="1:12" ht="13.5" customHeight="1">
      <c r="A2" s="742" t="str">
        <f>'4-1可供出售金融资产汇总'!A2</f>
        <v>评估基准日：2018年6月14日</v>
      </c>
      <c r="B2" s="743"/>
      <c r="C2" s="743"/>
      <c r="D2" s="743"/>
      <c r="E2" s="743"/>
      <c r="F2" s="743"/>
      <c r="G2" s="743"/>
      <c r="H2" s="767"/>
      <c r="I2" s="767"/>
      <c r="J2" s="767"/>
      <c r="K2" s="767"/>
      <c r="L2" s="767"/>
    </row>
    <row r="3" spans="1:12" ht="13.5" customHeight="1">
      <c r="A3" s="5"/>
      <c r="B3" s="5"/>
      <c r="C3" s="5"/>
      <c r="D3" s="5"/>
      <c r="E3" s="5"/>
      <c r="F3" s="5"/>
      <c r="G3" s="5"/>
      <c r="H3" s="6"/>
      <c r="I3" s="6"/>
      <c r="J3" s="6"/>
      <c r="K3" s="6"/>
      <c r="L3" s="7" t="s">
        <v>370</v>
      </c>
    </row>
    <row r="4" spans="1:12" ht="15.75" customHeight="1">
      <c r="A4" s="31" t="str">
        <f>'4-1可供出售金融资产汇总'!A4</f>
        <v>被评估单位（或者产权持有单位）：威海万紫千红家具有限公司</v>
      </c>
      <c r="L4" s="8" t="s">
        <v>3</v>
      </c>
    </row>
    <row r="5" spans="1:12" s="2" customFormat="1" ht="27" customHeight="1">
      <c r="A5" s="9" t="s">
        <v>5</v>
      </c>
      <c r="B5" s="9" t="s">
        <v>225</v>
      </c>
      <c r="C5" s="9" t="s">
        <v>371</v>
      </c>
      <c r="D5" s="9" t="s">
        <v>227</v>
      </c>
      <c r="E5" s="9" t="s">
        <v>228</v>
      </c>
      <c r="F5" s="97" t="s">
        <v>372</v>
      </c>
      <c r="G5" s="9" t="s">
        <v>373</v>
      </c>
      <c r="H5" s="97" t="s">
        <v>90</v>
      </c>
      <c r="I5" s="9" t="s">
        <v>91</v>
      </c>
      <c r="J5" s="9" t="s">
        <v>92</v>
      </c>
      <c r="K5" s="9" t="s">
        <v>126</v>
      </c>
      <c r="L5" s="9" t="s">
        <v>8</v>
      </c>
    </row>
    <row r="6" spans="1:12" ht="15.75" customHeight="1">
      <c r="A6" s="11"/>
      <c r="B6" s="16"/>
      <c r="C6" s="11"/>
      <c r="D6" s="12"/>
      <c r="E6" s="11"/>
      <c r="F6" s="11"/>
      <c r="G6" s="14"/>
      <c r="H6" s="14"/>
      <c r="I6" s="14"/>
      <c r="J6" s="14"/>
      <c r="K6" s="14" t="s">
        <v>141</v>
      </c>
      <c r="L6" s="15"/>
    </row>
    <row r="7" spans="1:12" ht="15.75" customHeight="1">
      <c r="A7" s="11"/>
      <c r="B7" s="16"/>
      <c r="C7" s="11"/>
      <c r="D7" s="12"/>
      <c r="E7" s="11"/>
      <c r="F7" s="11"/>
      <c r="G7" s="14"/>
      <c r="H7" s="14"/>
      <c r="I7" s="14"/>
      <c r="J7" s="14"/>
      <c r="K7" s="14" t="s">
        <v>141</v>
      </c>
      <c r="L7" s="15"/>
    </row>
    <row r="8" spans="1:12" ht="15.75" customHeight="1">
      <c r="A8" s="11"/>
      <c r="B8" s="16"/>
      <c r="C8" s="11"/>
      <c r="D8" s="12"/>
      <c r="E8" s="11"/>
      <c r="G8" s="14"/>
      <c r="H8" s="14"/>
      <c r="I8" s="14"/>
      <c r="J8" s="14"/>
      <c r="K8" s="14" t="s">
        <v>141</v>
      </c>
      <c r="L8" s="15"/>
    </row>
    <row r="9" spans="1:12" ht="15.75" customHeight="1">
      <c r="A9" s="11"/>
      <c r="B9" s="16"/>
      <c r="C9" s="11"/>
      <c r="D9" s="12"/>
      <c r="E9" s="11"/>
      <c r="F9" s="11"/>
      <c r="G9" s="14"/>
      <c r="H9" s="14"/>
      <c r="I9" s="14"/>
      <c r="J9" s="14"/>
      <c r="K9" s="14" t="s">
        <v>141</v>
      </c>
      <c r="L9" s="15"/>
    </row>
    <row r="10" spans="1:12" ht="15.75" customHeight="1">
      <c r="A10" s="11"/>
      <c r="B10" s="16"/>
      <c r="C10" s="11"/>
      <c r="D10" s="12"/>
      <c r="E10" s="11"/>
      <c r="F10" s="11"/>
      <c r="G10" s="14"/>
      <c r="H10" s="14"/>
      <c r="I10" s="14"/>
      <c r="J10" s="14"/>
      <c r="K10" s="14" t="s">
        <v>141</v>
      </c>
      <c r="L10" s="15"/>
    </row>
    <row r="11" spans="1:12" ht="15.75" customHeight="1">
      <c r="A11" s="11"/>
      <c r="B11" s="16"/>
      <c r="C11" s="11"/>
      <c r="D11" s="12"/>
      <c r="E11" s="11"/>
      <c r="F11" s="11"/>
      <c r="G11" s="14"/>
      <c r="H11" s="14"/>
      <c r="I11" s="14"/>
      <c r="J11" s="14"/>
      <c r="K11" s="14" t="s">
        <v>141</v>
      </c>
      <c r="L11" s="15"/>
    </row>
    <row r="12" spans="1:12" ht="15.75" customHeight="1">
      <c r="A12" s="11"/>
      <c r="B12" s="16"/>
      <c r="C12" s="11"/>
      <c r="D12" s="12"/>
      <c r="E12" s="11"/>
      <c r="F12" s="11"/>
      <c r="G12" s="14"/>
      <c r="H12" s="14"/>
      <c r="I12" s="14"/>
      <c r="J12" s="14"/>
      <c r="K12" s="14" t="s">
        <v>141</v>
      </c>
      <c r="L12" s="15"/>
    </row>
    <row r="13" spans="1:12" ht="15.75" customHeight="1">
      <c r="A13" s="11"/>
      <c r="B13" s="16"/>
      <c r="C13" s="11"/>
      <c r="D13" s="12"/>
      <c r="E13" s="11"/>
      <c r="F13" s="11"/>
      <c r="G13" s="14"/>
      <c r="H13" s="14"/>
      <c r="I13" s="14"/>
      <c r="J13" s="14"/>
      <c r="K13" s="14" t="s">
        <v>141</v>
      </c>
      <c r="L13" s="15"/>
    </row>
    <row r="14" spans="1:12" ht="15.75" customHeight="1">
      <c r="A14" s="11"/>
      <c r="B14" s="16"/>
      <c r="C14" s="11"/>
      <c r="D14" s="12"/>
      <c r="E14" s="11"/>
      <c r="F14" s="11"/>
      <c r="G14" s="14"/>
      <c r="H14" s="14"/>
      <c r="I14" s="14"/>
      <c r="J14" s="14"/>
      <c r="K14" s="14" t="s">
        <v>141</v>
      </c>
      <c r="L14" s="15"/>
    </row>
    <row r="15" spans="1:12" ht="15.75" customHeight="1">
      <c r="A15" s="11"/>
      <c r="B15" s="16"/>
      <c r="C15" s="11"/>
      <c r="D15" s="12"/>
      <c r="E15" s="11"/>
      <c r="F15" s="11"/>
      <c r="G15" s="14"/>
      <c r="H15" s="14"/>
      <c r="I15" s="14"/>
      <c r="J15" s="14"/>
      <c r="K15" s="14" t="s">
        <v>141</v>
      </c>
      <c r="L15" s="15"/>
    </row>
    <row r="16" spans="1:12" ht="15.75" customHeight="1">
      <c r="A16" s="11"/>
      <c r="B16" s="16"/>
      <c r="C16" s="11"/>
      <c r="D16" s="12"/>
      <c r="E16" s="11"/>
      <c r="F16" s="11"/>
      <c r="G16" s="14"/>
      <c r="H16" s="14"/>
      <c r="I16" s="14"/>
      <c r="J16" s="14"/>
      <c r="K16" s="14" t="s">
        <v>141</v>
      </c>
      <c r="L16" s="15"/>
    </row>
    <row r="17" spans="1:12" ht="15.75" customHeight="1">
      <c r="A17" s="11"/>
      <c r="B17" s="16"/>
      <c r="C17" s="11"/>
      <c r="D17" s="12"/>
      <c r="E17" s="11"/>
      <c r="F17" s="11"/>
      <c r="G17" s="14"/>
      <c r="H17" s="14"/>
      <c r="I17" s="14"/>
      <c r="J17" s="14"/>
      <c r="K17" s="14" t="s">
        <v>141</v>
      </c>
      <c r="L17" s="15"/>
    </row>
    <row r="18" spans="1:12" ht="15.75" customHeight="1">
      <c r="A18" s="11"/>
      <c r="B18" s="16"/>
      <c r="C18" s="11"/>
      <c r="D18" s="12"/>
      <c r="E18" s="11"/>
      <c r="F18" s="11"/>
      <c r="G18" s="14"/>
      <c r="H18" s="14"/>
      <c r="I18" s="14"/>
      <c r="J18" s="14"/>
      <c r="K18" s="14" t="s">
        <v>141</v>
      </c>
      <c r="L18" s="15"/>
    </row>
    <row r="19" spans="1:12" ht="15.75" customHeight="1">
      <c r="A19" s="11"/>
      <c r="B19" s="16"/>
      <c r="C19" s="11"/>
      <c r="D19" s="12"/>
      <c r="E19" s="11"/>
      <c r="F19" s="11"/>
      <c r="G19" s="14"/>
      <c r="H19" s="14"/>
      <c r="I19" s="14"/>
      <c r="J19" s="14"/>
      <c r="K19" s="14" t="s">
        <v>141</v>
      </c>
      <c r="L19" s="15"/>
    </row>
    <row r="20" spans="1:12" ht="15.75" customHeight="1">
      <c r="A20" s="11"/>
      <c r="B20" s="16"/>
      <c r="C20" s="11"/>
      <c r="D20" s="12"/>
      <c r="E20" s="11"/>
      <c r="F20" s="11"/>
      <c r="G20" s="14"/>
      <c r="H20" s="14"/>
      <c r="I20" s="14"/>
      <c r="J20" s="14"/>
      <c r="K20" s="14" t="s">
        <v>141</v>
      </c>
      <c r="L20" s="15"/>
    </row>
    <row r="21" spans="1:12" ht="15.75" customHeight="1">
      <c r="A21" s="11"/>
      <c r="B21" s="16"/>
      <c r="C21" s="11"/>
      <c r="D21" s="12"/>
      <c r="E21" s="11"/>
      <c r="F21" s="11"/>
      <c r="G21" s="14"/>
      <c r="H21" s="14"/>
      <c r="I21" s="14"/>
      <c r="J21" s="14"/>
      <c r="K21" s="14" t="s">
        <v>141</v>
      </c>
      <c r="L21" s="15"/>
    </row>
    <row r="22" spans="1:12" ht="15.75" customHeight="1">
      <c r="A22" s="11"/>
      <c r="B22" s="16"/>
      <c r="C22" s="11"/>
      <c r="D22" s="12"/>
      <c r="E22" s="11"/>
      <c r="F22" s="11"/>
      <c r="G22" s="14"/>
      <c r="H22" s="14"/>
      <c r="I22" s="14"/>
      <c r="J22" s="14"/>
      <c r="K22" s="14" t="s">
        <v>141</v>
      </c>
      <c r="L22" s="15"/>
    </row>
    <row r="23" spans="1:12" ht="15.75" customHeight="1">
      <c r="A23" s="11"/>
      <c r="B23" s="16"/>
      <c r="C23" s="11"/>
      <c r="D23" s="12"/>
      <c r="E23" s="11"/>
      <c r="F23" s="11"/>
      <c r="G23" s="14"/>
      <c r="H23" s="14"/>
      <c r="I23" s="14"/>
      <c r="J23" s="14"/>
      <c r="K23" s="14" t="s">
        <v>141</v>
      </c>
      <c r="L23" s="15"/>
    </row>
    <row r="24" spans="1:12" ht="15.75" customHeight="1">
      <c r="A24" s="11"/>
      <c r="B24" s="16"/>
      <c r="C24" s="11"/>
      <c r="D24" s="12"/>
      <c r="E24" s="11"/>
      <c r="F24" s="11"/>
      <c r="G24" s="14"/>
      <c r="H24" s="14"/>
      <c r="I24" s="14"/>
      <c r="J24" s="14"/>
      <c r="K24" s="14" t="s">
        <v>141</v>
      </c>
      <c r="L24" s="15"/>
    </row>
    <row r="25" spans="1:12" ht="15.75" customHeight="1">
      <c r="A25" s="829" t="s">
        <v>374</v>
      </c>
      <c r="B25" s="830"/>
      <c r="C25" s="14"/>
      <c r="D25" s="14"/>
      <c r="E25" s="14"/>
      <c r="F25" s="14" t="s">
        <v>141</v>
      </c>
      <c r="G25" s="15"/>
      <c r="H25" s="15"/>
      <c r="I25" s="15"/>
      <c r="J25" s="15"/>
      <c r="K25" s="15"/>
      <c r="L25" s="15"/>
    </row>
    <row r="26" spans="1:12" ht="15.75" customHeight="1">
      <c r="A26" s="829" t="s">
        <v>375</v>
      </c>
      <c r="B26" s="830"/>
      <c r="C26" s="14"/>
      <c r="D26" s="14"/>
      <c r="E26" s="14"/>
      <c r="F26" s="14" t="s">
        <v>141</v>
      </c>
      <c r="G26" s="15"/>
      <c r="H26" s="15"/>
      <c r="I26" s="15"/>
      <c r="J26" s="15"/>
      <c r="K26" s="15"/>
      <c r="L26" s="15"/>
    </row>
    <row r="27" spans="1:12" ht="15.75" customHeight="1">
      <c r="A27" s="777" t="s">
        <v>374</v>
      </c>
      <c r="B27" s="778"/>
      <c r="C27" s="15"/>
      <c r="D27" s="15"/>
      <c r="E27" s="14"/>
      <c r="F27" s="14" t="s">
        <v>141</v>
      </c>
      <c r="G27" s="15"/>
      <c r="H27" s="15"/>
      <c r="I27" s="15"/>
      <c r="J27" s="15"/>
      <c r="K27" s="15"/>
      <c r="L27" s="15"/>
    </row>
    <row r="28" spans="1:12" ht="15.75" customHeight="1">
      <c r="A28" s="831" t="s">
        <v>232</v>
      </c>
      <c r="B28" s="831"/>
      <c r="C28" s="831"/>
      <c r="D28" s="831"/>
      <c r="E28" s="27"/>
      <c r="F28" s="27"/>
      <c r="G28" s="832" t="str">
        <f>'4-1可供出售金融资产汇总'!D26</f>
        <v>评估人员：苗菁  </v>
      </c>
      <c r="H28" s="832"/>
      <c r="I28" s="832"/>
      <c r="J28" s="832"/>
      <c r="K28" s="832"/>
      <c r="L28" s="832"/>
    </row>
    <row r="29" spans="1:12" ht="15.75" customHeight="1">
      <c r="A29" s="26" t="s">
        <v>233</v>
      </c>
      <c r="B29" s="27"/>
      <c r="C29" s="27"/>
      <c r="D29" s="27"/>
      <c r="E29" s="27"/>
      <c r="F29" s="27"/>
      <c r="G29" s="789" t="str">
        <f>'3-流动汇总'!E20</f>
        <v>复核人员：阮荣</v>
      </c>
      <c r="H29" s="789"/>
      <c r="I29" s="789"/>
      <c r="J29" s="789"/>
      <c r="K29" s="789"/>
      <c r="L29" s="750"/>
    </row>
    <row r="30" spans="1:11" ht="15.75" customHeight="1">
      <c r="A30" s="27"/>
      <c r="B30" s="27"/>
      <c r="C30" s="27"/>
      <c r="D30" s="27"/>
      <c r="E30" s="27"/>
      <c r="F30" s="27"/>
      <c r="G30" s="27"/>
      <c r="H30" s="27"/>
      <c r="I30" s="27"/>
      <c r="J30" s="27"/>
      <c r="K30" s="27"/>
    </row>
    <row r="31" spans="1:11" ht="15.75" customHeight="1">
      <c r="A31" s="27"/>
      <c r="B31" s="27"/>
      <c r="C31" s="27"/>
      <c r="D31" s="27"/>
      <c r="E31" s="27"/>
      <c r="F31" s="27"/>
      <c r="G31" s="27"/>
      <c r="H31" s="27"/>
      <c r="I31" s="27"/>
      <c r="J31" s="27"/>
      <c r="K31" s="27"/>
    </row>
  </sheetData>
  <sheetProtection/>
  <mergeCells count="8">
    <mergeCell ref="G29:L29"/>
    <mergeCell ref="A1:L1"/>
    <mergeCell ref="A2:L2"/>
    <mergeCell ref="A25:B25"/>
    <mergeCell ref="A26:B26"/>
    <mergeCell ref="A27:B27"/>
    <mergeCell ref="A28:D28"/>
    <mergeCell ref="G28:L28"/>
  </mergeCells>
  <printOptions horizontalCentered="1"/>
  <pageMargins left="0.35" right="0.35" top="0.87" bottom="0.87" header="1.06" footer="0.51"/>
  <pageSetup fitToHeight="0" fitToWidth="1" horizontalDpi="300" verticalDpi="300" orientation="landscape" paperSize="9" r:id="rId3"/>
  <legacyDrawing r:id="rId2"/>
</worksheet>
</file>

<file path=xl/worksheets/sheet34.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
      <selection activeCell="H23" sqref="H23"/>
    </sheetView>
  </sheetViews>
  <sheetFormatPr defaultColWidth="9.00390625" defaultRowHeight="15.75" customHeight="1"/>
  <cols>
    <col min="1" max="1" width="4.375" style="3" customWidth="1"/>
    <col min="2" max="2" width="17.25390625" style="3" customWidth="1"/>
    <col min="3" max="3" width="8.25390625" style="3" customWidth="1"/>
    <col min="4" max="4" width="7.875" style="3" customWidth="1"/>
    <col min="5" max="5" width="9.00390625" style="3" customWidth="1"/>
    <col min="6" max="6" width="9.375" style="3" customWidth="1"/>
    <col min="7" max="7" width="13.125" style="3" customWidth="1"/>
    <col min="8" max="8" width="11.75390625" style="3" customWidth="1"/>
    <col min="9" max="9" width="12.125" style="3" customWidth="1"/>
    <col min="10" max="11" width="8.625" style="3" customWidth="1"/>
    <col min="12" max="12" width="9.75390625" style="3" customWidth="1"/>
    <col min="13" max="16384" width="9.00390625" style="3" customWidth="1"/>
  </cols>
  <sheetData>
    <row r="1" spans="1:12" s="1" customFormat="1" ht="30" customHeight="1">
      <c r="A1" s="740" t="s">
        <v>376</v>
      </c>
      <c r="B1" s="741"/>
      <c r="C1" s="741"/>
      <c r="D1" s="741"/>
      <c r="E1" s="741"/>
      <c r="F1" s="741"/>
      <c r="G1" s="741"/>
      <c r="H1" s="741"/>
      <c r="I1" s="741"/>
      <c r="J1" s="741"/>
      <c r="K1" s="741"/>
      <c r="L1" s="741"/>
    </row>
    <row r="2" spans="1:13" ht="13.5" customHeight="1">
      <c r="A2" s="742" t="str">
        <f>'4-1-1可出售-股票'!A2</f>
        <v>评估基准日：2018年6月14日</v>
      </c>
      <c r="B2" s="743"/>
      <c r="C2" s="743"/>
      <c r="D2" s="743"/>
      <c r="E2" s="743"/>
      <c r="F2" s="743"/>
      <c r="G2" s="743"/>
      <c r="H2" s="743"/>
      <c r="I2" s="767"/>
      <c r="J2" s="767"/>
      <c r="K2" s="767"/>
      <c r="L2" s="767"/>
      <c r="M2" s="6"/>
    </row>
    <row r="3" spans="1:13" ht="13.5" customHeight="1">
      <c r="A3" s="5"/>
      <c r="B3" s="5"/>
      <c r="C3" s="5"/>
      <c r="D3" s="5"/>
      <c r="E3" s="5"/>
      <c r="F3" s="5"/>
      <c r="G3" s="5"/>
      <c r="H3" s="5"/>
      <c r="I3" s="6"/>
      <c r="J3" s="6"/>
      <c r="K3" s="6"/>
      <c r="L3" s="7" t="s">
        <v>377</v>
      </c>
      <c r="M3" s="6"/>
    </row>
    <row r="4" spans="1:12" ht="15.75" customHeight="1">
      <c r="A4" s="31" t="str">
        <f>'4-1-1可出售-股票'!A4</f>
        <v>被评估单位（或者产权持有单位）：威海万紫千红家具有限公司</v>
      </c>
      <c r="L4" s="8" t="s">
        <v>3</v>
      </c>
    </row>
    <row r="5" spans="1:12" s="2" customFormat="1" ht="15.75" customHeight="1">
      <c r="A5" s="9" t="s">
        <v>5</v>
      </c>
      <c r="B5" s="9" t="s">
        <v>225</v>
      </c>
      <c r="C5" s="9" t="s">
        <v>378</v>
      </c>
      <c r="D5" s="9" t="s">
        <v>237</v>
      </c>
      <c r="E5" s="9" t="s">
        <v>379</v>
      </c>
      <c r="F5" s="9" t="s">
        <v>238</v>
      </c>
      <c r="G5" s="9" t="s">
        <v>380</v>
      </c>
      <c r="H5" s="97" t="s">
        <v>90</v>
      </c>
      <c r="I5" s="9" t="s">
        <v>91</v>
      </c>
      <c r="J5" s="9" t="s">
        <v>92</v>
      </c>
      <c r="K5" s="9" t="s">
        <v>126</v>
      </c>
      <c r="L5" s="9" t="s">
        <v>8</v>
      </c>
    </row>
    <row r="6" spans="1:12" ht="15.75" customHeight="1">
      <c r="A6" s="11"/>
      <c r="B6" s="16"/>
      <c r="C6" s="11"/>
      <c r="D6" s="12"/>
      <c r="E6" s="12"/>
      <c r="F6" s="11"/>
      <c r="G6" s="11"/>
      <c r="H6" s="14"/>
      <c r="I6" s="14"/>
      <c r="J6" s="14"/>
      <c r="K6" s="14" t="s">
        <v>141</v>
      </c>
      <c r="L6" s="15"/>
    </row>
    <row r="7" spans="1:12" ht="15.75" customHeight="1">
      <c r="A7" s="11"/>
      <c r="B7" s="16"/>
      <c r="C7" s="11"/>
      <c r="D7" s="12"/>
      <c r="E7" s="12"/>
      <c r="F7" s="11"/>
      <c r="G7" s="11"/>
      <c r="H7" s="14"/>
      <c r="I7" s="14"/>
      <c r="J7" s="14"/>
      <c r="K7" s="14" t="s">
        <v>141</v>
      </c>
      <c r="L7" s="15"/>
    </row>
    <row r="8" spans="1:12" ht="15.75" customHeight="1">
      <c r="A8" s="11"/>
      <c r="B8" s="16"/>
      <c r="C8" s="11"/>
      <c r="D8" s="12"/>
      <c r="E8" s="12"/>
      <c r="F8" s="11"/>
      <c r="G8" s="11"/>
      <c r="H8" s="14"/>
      <c r="I8" s="14"/>
      <c r="J8" s="14"/>
      <c r="K8" s="14" t="s">
        <v>141</v>
      </c>
      <c r="L8" s="15"/>
    </row>
    <row r="9" spans="1:12" ht="15.75" customHeight="1">
      <c r="A9" s="11"/>
      <c r="B9" s="16"/>
      <c r="C9" s="11"/>
      <c r="D9" s="12"/>
      <c r="E9" s="12"/>
      <c r="F9" s="11"/>
      <c r="G9" s="11"/>
      <c r="H9" s="14"/>
      <c r="I9" s="14"/>
      <c r="J9" s="14"/>
      <c r="K9" s="14" t="s">
        <v>141</v>
      </c>
      <c r="L9" s="15"/>
    </row>
    <row r="10" spans="1:12" ht="15.75" customHeight="1">
      <c r="A10" s="11"/>
      <c r="B10" s="16"/>
      <c r="C10" s="11"/>
      <c r="D10" s="12"/>
      <c r="E10" s="12"/>
      <c r="F10" s="11"/>
      <c r="G10" s="11"/>
      <c r="H10" s="14"/>
      <c r="I10" s="14"/>
      <c r="J10" s="14"/>
      <c r="K10" s="14" t="s">
        <v>141</v>
      </c>
      <c r="L10" s="15"/>
    </row>
    <row r="11" spans="1:12" ht="15.75" customHeight="1">
      <c r="A11" s="11"/>
      <c r="B11" s="16"/>
      <c r="C11" s="11"/>
      <c r="D11" s="12"/>
      <c r="E11" s="12"/>
      <c r="F11" s="11"/>
      <c r="G11" s="11"/>
      <c r="H11" s="14"/>
      <c r="I11" s="14"/>
      <c r="J11" s="14"/>
      <c r="K11" s="14" t="s">
        <v>141</v>
      </c>
      <c r="L11" s="15"/>
    </row>
    <row r="12" spans="1:12" ht="15.75" customHeight="1">
      <c r="A12" s="11"/>
      <c r="B12" s="16"/>
      <c r="C12" s="11"/>
      <c r="D12" s="12"/>
      <c r="E12" s="12"/>
      <c r="F12" s="11"/>
      <c r="G12" s="11"/>
      <c r="H12" s="14"/>
      <c r="I12" s="14"/>
      <c r="J12" s="14"/>
      <c r="K12" s="14" t="s">
        <v>141</v>
      </c>
      <c r="L12" s="15"/>
    </row>
    <row r="13" spans="1:12" ht="15.75" customHeight="1">
      <c r="A13" s="11"/>
      <c r="B13" s="16"/>
      <c r="C13" s="11"/>
      <c r="D13" s="12"/>
      <c r="E13" s="12"/>
      <c r="F13" s="11"/>
      <c r="G13" s="11"/>
      <c r="H13" s="14"/>
      <c r="I13" s="14"/>
      <c r="J13" s="14"/>
      <c r="K13" s="14" t="s">
        <v>141</v>
      </c>
      <c r="L13" s="15"/>
    </row>
    <row r="14" spans="1:12" ht="15.75" customHeight="1">
      <c r="A14" s="11"/>
      <c r="B14" s="16"/>
      <c r="C14" s="11"/>
      <c r="D14" s="12"/>
      <c r="E14" s="12"/>
      <c r="F14" s="11"/>
      <c r="G14" s="11"/>
      <c r="H14" s="14"/>
      <c r="I14" s="14"/>
      <c r="J14" s="14"/>
      <c r="K14" s="14" t="s">
        <v>141</v>
      </c>
      <c r="L14" s="15"/>
    </row>
    <row r="15" spans="1:12" ht="15.75" customHeight="1">
      <c r="A15" s="11"/>
      <c r="B15" s="16"/>
      <c r="C15" s="11"/>
      <c r="D15" s="12"/>
      <c r="E15" s="12"/>
      <c r="F15" s="11"/>
      <c r="G15" s="11"/>
      <c r="H15" s="14"/>
      <c r="I15" s="14"/>
      <c r="J15" s="14"/>
      <c r="K15" s="14" t="s">
        <v>141</v>
      </c>
      <c r="L15" s="15"/>
    </row>
    <row r="16" spans="1:12" ht="15.75" customHeight="1">
      <c r="A16" s="11"/>
      <c r="B16" s="16"/>
      <c r="C16" s="11"/>
      <c r="D16" s="12"/>
      <c r="E16" s="12"/>
      <c r="F16" s="11"/>
      <c r="G16" s="11"/>
      <c r="H16" s="14"/>
      <c r="I16" s="14"/>
      <c r="J16" s="14"/>
      <c r="K16" s="14" t="s">
        <v>141</v>
      </c>
      <c r="L16" s="15"/>
    </row>
    <row r="17" spans="1:12" ht="15.75" customHeight="1">
      <c r="A17" s="11"/>
      <c r="B17" s="16"/>
      <c r="C17" s="11"/>
      <c r="D17" s="12"/>
      <c r="E17" s="12"/>
      <c r="F17" s="11"/>
      <c r="G17" s="11"/>
      <c r="H17" s="14"/>
      <c r="I17" s="14"/>
      <c r="J17" s="14"/>
      <c r="K17" s="14" t="s">
        <v>141</v>
      </c>
      <c r="L17" s="15"/>
    </row>
    <row r="18" spans="1:12" ht="15.75" customHeight="1">
      <c r="A18" s="11"/>
      <c r="B18" s="16"/>
      <c r="C18" s="11"/>
      <c r="D18" s="12"/>
      <c r="E18" s="12"/>
      <c r="F18" s="11"/>
      <c r="G18" s="11"/>
      <c r="H18" s="14"/>
      <c r="I18" s="14"/>
      <c r="J18" s="14"/>
      <c r="K18" s="14" t="s">
        <v>141</v>
      </c>
      <c r="L18" s="15"/>
    </row>
    <row r="19" spans="1:12" ht="15.75" customHeight="1">
      <c r="A19" s="11"/>
      <c r="B19" s="16"/>
      <c r="C19" s="11"/>
      <c r="D19" s="12"/>
      <c r="E19" s="12"/>
      <c r="F19" s="11"/>
      <c r="G19" s="11"/>
      <c r="H19" s="14"/>
      <c r="I19" s="14"/>
      <c r="J19" s="14"/>
      <c r="K19" s="14" t="s">
        <v>141</v>
      </c>
      <c r="L19" s="15"/>
    </row>
    <row r="20" spans="1:12" ht="15.75" customHeight="1">
      <c r="A20" s="11"/>
      <c r="B20" s="16"/>
      <c r="C20" s="11"/>
      <c r="D20" s="12"/>
      <c r="E20" s="12"/>
      <c r="F20" s="11"/>
      <c r="G20" s="11"/>
      <c r="H20" s="14"/>
      <c r="I20" s="14"/>
      <c r="J20" s="14"/>
      <c r="K20" s="14"/>
      <c r="L20" s="15"/>
    </row>
    <row r="21" spans="1:12" ht="15.75" customHeight="1">
      <c r="A21" s="11"/>
      <c r="B21" s="16"/>
      <c r="C21" s="11"/>
      <c r="D21" s="12"/>
      <c r="E21" s="12"/>
      <c r="F21" s="11"/>
      <c r="G21" s="11"/>
      <c r="H21" s="14"/>
      <c r="I21" s="14"/>
      <c r="J21" s="14"/>
      <c r="K21" s="14" t="s">
        <v>141</v>
      </c>
      <c r="L21" s="15"/>
    </row>
    <row r="22" spans="1:12" ht="15.75" customHeight="1">
      <c r="A22" s="11"/>
      <c r="B22" s="16"/>
      <c r="C22" s="11"/>
      <c r="D22" s="12"/>
      <c r="E22" s="12"/>
      <c r="F22" s="11"/>
      <c r="G22" s="11"/>
      <c r="H22" s="14"/>
      <c r="I22" s="14"/>
      <c r="J22" s="14"/>
      <c r="K22" s="14" t="s">
        <v>141</v>
      </c>
      <c r="L22" s="15"/>
    </row>
    <row r="23" spans="1:12" ht="15.75" customHeight="1">
      <c r="A23" s="11"/>
      <c r="B23" s="16"/>
      <c r="C23" s="11"/>
      <c r="D23" s="12"/>
      <c r="E23" s="12"/>
      <c r="F23" s="11"/>
      <c r="G23" s="11"/>
      <c r="H23" s="14"/>
      <c r="I23" s="14"/>
      <c r="J23" s="14"/>
      <c r="K23" s="14" t="s">
        <v>141</v>
      </c>
      <c r="L23" s="15"/>
    </row>
    <row r="24" spans="1:12" ht="15.75" customHeight="1">
      <c r="A24" s="11"/>
      <c r="B24" s="16"/>
      <c r="C24" s="11"/>
      <c r="D24" s="12"/>
      <c r="E24" s="12"/>
      <c r="F24" s="11"/>
      <c r="G24" s="11"/>
      <c r="H24" s="14"/>
      <c r="I24" s="14"/>
      <c r="J24" s="14"/>
      <c r="K24" s="14" t="s">
        <v>141</v>
      </c>
      <c r="L24" s="15"/>
    </row>
    <row r="25" spans="1:12" ht="15.75" customHeight="1">
      <c r="A25" s="11"/>
      <c r="B25" s="16"/>
      <c r="C25" s="11"/>
      <c r="D25" s="12"/>
      <c r="E25" s="12"/>
      <c r="F25" s="11"/>
      <c r="G25" s="11"/>
      <c r="H25" s="14"/>
      <c r="I25" s="14"/>
      <c r="J25" s="14"/>
      <c r="K25" s="14" t="s">
        <v>141</v>
      </c>
      <c r="L25" s="15"/>
    </row>
    <row r="26" spans="1:12" ht="15.75" customHeight="1">
      <c r="A26" s="772" t="s">
        <v>374</v>
      </c>
      <c r="B26" s="833"/>
      <c r="C26" s="13"/>
      <c r="D26" s="14"/>
      <c r="E26" s="14"/>
      <c r="F26" s="63" t="s">
        <v>141</v>
      </c>
      <c r="G26" s="15"/>
      <c r="H26" s="15"/>
      <c r="I26" s="15"/>
      <c r="J26" s="15"/>
      <c r="K26" s="15"/>
      <c r="L26" s="15"/>
    </row>
    <row r="27" spans="1:12" ht="15.75" customHeight="1">
      <c r="A27" s="772" t="s">
        <v>375</v>
      </c>
      <c r="B27" s="833"/>
      <c r="C27" s="13"/>
      <c r="D27" s="14"/>
      <c r="E27" s="14"/>
      <c r="F27" s="63" t="s">
        <v>141</v>
      </c>
      <c r="G27" s="15"/>
      <c r="H27" s="15"/>
      <c r="I27" s="15"/>
      <c r="J27" s="15"/>
      <c r="K27" s="15"/>
      <c r="L27" s="15"/>
    </row>
    <row r="28" spans="1:12" ht="15.75" customHeight="1">
      <c r="A28" s="772" t="s">
        <v>374</v>
      </c>
      <c r="B28" s="833"/>
      <c r="C28" s="13"/>
      <c r="D28" s="14"/>
      <c r="E28" s="14"/>
      <c r="F28" s="63" t="s">
        <v>141</v>
      </c>
      <c r="G28" s="15"/>
      <c r="H28" s="15"/>
      <c r="I28" s="15"/>
      <c r="J28" s="15"/>
      <c r="K28" s="15"/>
      <c r="L28" s="15"/>
    </row>
    <row r="29" spans="1:12" ht="15.75" customHeight="1">
      <c r="A29" s="775" t="s">
        <v>232</v>
      </c>
      <c r="B29" s="775"/>
      <c r="C29" s="775"/>
      <c r="D29" s="775"/>
      <c r="G29" s="737" t="str">
        <f>'4-1-1可出售-股票'!G28</f>
        <v>评估人员：苗菁  </v>
      </c>
      <c r="H29" s="737"/>
      <c r="I29" s="737"/>
      <c r="J29" s="737"/>
      <c r="K29" s="737"/>
      <c r="L29" s="737"/>
    </row>
    <row r="30" spans="1:12" ht="15.75" customHeight="1">
      <c r="A30" s="23" t="s">
        <v>233</v>
      </c>
      <c r="G30" s="750" t="str">
        <f>'3-流动汇总'!E20</f>
        <v>复核人员：阮荣</v>
      </c>
      <c r="H30" s="750"/>
      <c r="I30" s="750"/>
      <c r="J30" s="750"/>
      <c r="K30" s="750"/>
      <c r="L30" s="750"/>
    </row>
  </sheetData>
  <sheetProtection/>
  <mergeCells count="8">
    <mergeCell ref="G30:L30"/>
    <mergeCell ref="A1:L1"/>
    <mergeCell ref="A2:L2"/>
    <mergeCell ref="A26:B26"/>
    <mergeCell ref="A27:B27"/>
    <mergeCell ref="A28:B28"/>
    <mergeCell ref="A29:D29"/>
    <mergeCell ref="G29:L29"/>
  </mergeCells>
  <printOptions horizontalCentered="1"/>
  <pageMargins left="1" right="1" top="0.87" bottom="0.87" header="1.06" footer="0.51"/>
  <pageSetup fitToHeight="0" fitToWidth="1" horizontalDpi="300" verticalDpi="300" orientation="landscape" paperSize="9" scale="96" r:id="rId1"/>
</worksheet>
</file>

<file path=xl/worksheets/sheet35.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9">
      <selection activeCell="G29" sqref="G29"/>
    </sheetView>
  </sheetViews>
  <sheetFormatPr defaultColWidth="9.00390625" defaultRowHeight="15.75" customHeight="1"/>
  <cols>
    <col min="1" max="1" width="5.625" style="3" customWidth="1"/>
    <col min="2" max="2" width="15.125" style="3" customWidth="1"/>
    <col min="3" max="3" width="12.375" style="3" customWidth="1"/>
    <col min="4" max="4" width="7.875" style="3" customWidth="1"/>
    <col min="5" max="5" width="5.00390625" style="3" customWidth="1"/>
    <col min="6" max="6" width="6.625" style="3" customWidth="1"/>
    <col min="7" max="7" width="9.00390625" style="3" customWidth="1"/>
    <col min="8" max="8" width="13.125" style="3" customWidth="1"/>
    <col min="9" max="9" width="14.375" style="3" customWidth="1"/>
    <col min="10" max="10" width="8.75390625" style="3" customWidth="1"/>
    <col min="11" max="16384" width="9.00390625" style="3" customWidth="1"/>
  </cols>
  <sheetData>
    <row r="1" spans="1:12" s="1" customFormat="1" ht="30" customHeight="1">
      <c r="A1" s="740" t="s">
        <v>381</v>
      </c>
      <c r="B1" s="741"/>
      <c r="C1" s="741"/>
      <c r="D1" s="741"/>
      <c r="E1" s="741"/>
      <c r="F1" s="741"/>
      <c r="G1" s="741"/>
      <c r="H1" s="741"/>
      <c r="I1" s="741"/>
      <c r="J1" s="741"/>
      <c r="K1" s="741"/>
      <c r="L1" s="741"/>
    </row>
    <row r="2" spans="1:12" ht="13.5" customHeight="1">
      <c r="A2" s="742" t="str">
        <f>'4-1-2可出售-债券'!A2</f>
        <v>评估基准日：2018年6月14日</v>
      </c>
      <c r="B2" s="743"/>
      <c r="C2" s="743"/>
      <c r="D2" s="743"/>
      <c r="E2" s="743"/>
      <c r="F2" s="743"/>
      <c r="G2" s="743"/>
      <c r="H2" s="767"/>
      <c r="I2" s="767"/>
      <c r="J2" s="767"/>
      <c r="K2" s="767"/>
      <c r="L2" s="767"/>
    </row>
    <row r="3" spans="1:12" ht="13.5" customHeight="1">
      <c r="A3" s="5"/>
      <c r="B3" s="5"/>
      <c r="C3" s="5"/>
      <c r="D3" s="5"/>
      <c r="E3" s="5"/>
      <c r="F3" s="5"/>
      <c r="G3" s="5"/>
      <c r="H3" s="6"/>
      <c r="I3" s="6"/>
      <c r="J3" s="6"/>
      <c r="K3" s="6"/>
      <c r="L3" s="7" t="s">
        <v>382</v>
      </c>
    </row>
    <row r="4" spans="1:12" ht="15.75" customHeight="1">
      <c r="A4" s="31" t="str">
        <f>'4-1-2可出售-债券'!A4</f>
        <v>被评估单位（或者产权持有单位）：威海万紫千红家具有限公司</v>
      </c>
      <c r="L4" s="8" t="s">
        <v>3</v>
      </c>
    </row>
    <row r="5" spans="1:12" s="2" customFormat="1" ht="27" customHeight="1">
      <c r="A5" s="9" t="s">
        <v>5</v>
      </c>
      <c r="B5" s="9" t="s">
        <v>225</v>
      </c>
      <c r="C5" s="9" t="s">
        <v>383</v>
      </c>
      <c r="D5" s="9" t="s">
        <v>227</v>
      </c>
      <c r="E5" s="97" t="s">
        <v>384</v>
      </c>
      <c r="F5" s="97" t="s">
        <v>372</v>
      </c>
      <c r="G5" s="97" t="s">
        <v>239</v>
      </c>
      <c r="H5" s="97" t="s">
        <v>90</v>
      </c>
      <c r="I5" s="9" t="s">
        <v>91</v>
      </c>
      <c r="J5" s="9" t="s">
        <v>92</v>
      </c>
      <c r="K5" s="9" t="s">
        <v>126</v>
      </c>
      <c r="L5" s="9" t="s">
        <v>8</v>
      </c>
    </row>
    <row r="6" spans="1:12" ht="15.75" customHeight="1">
      <c r="A6" s="11"/>
      <c r="B6" s="16"/>
      <c r="C6" s="11"/>
      <c r="D6" s="12"/>
      <c r="E6" s="11"/>
      <c r="F6" s="14"/>
      <c r="G6" s="14"/>
      <c r="H6" s="14"/>
      <c r="I6" s="14"/>
      <c r="J6" s="14"/>
      <c r="K6" s="14" t="s">
        <v>141</v>
      </c>
      <c r="L6" s="15"/>
    </row>
    <row r="7" spans="1:12" ht="15.75" customHeight="1">
      <c r="A7" s="11"/>
      <c r="B7" s="16"/>
      <c r="C7" s="11"/>
      <c r="D7" s="12"/>
      <c r="E7" s="11"/>
      <c r="F7" s="14"/>
      <c r="G7" s="14"/>
      <c r="H7" s="14"/>
      <c r="I7" s="14"/>
      <c r="J7" s="14"/>
      <c r="K7" s="14" t="s">
        <v>141</v>
      </c>
      <c r="L7" s="15"/>
    </row>
    <row r="8" spans="1:12" ht="15.75" customHeight="1">
      <c r="A8" s="11"/>
      <c r="B8" s="16"/>
      <c r="C8" s="11"/>
      <c r="D8" s="12"/>
      <c r="E8" s="11"/>
      <c r="F8" s="14"/>
      <c r="G8" s="14"/>
      <c r="H8" s="14"/>
      <c r="I8" s="14"/>
      <c r="J8" s="14"/>
      <c r="K8" s="14" t="s">
        <v>141</v>
      </c>
      <c r="L8" s="15"/>
    </row>
    <row r="9" spans="1:12" ht="15.75" customHeight="1">
      <c r="A9" s="11"/>
      <c r="B9" s="16"/>
      <c r="C9" s="11"/>
      <c r="D9" s="12"/>
      <c r="E9" s="11"/>
      <c r="F9" s="14"/>
      <c r="G9" s="14"/>
      <c r="H9" s="14"/>
      <c r="I9" s="14"/>
      <c r="J9" s="14"/>
      <c r="K9" s="14" t="s">
        <v>141</v>
      </c>
      <c r="L9" s="15"/>
    </row>
    <row r="10" spans="1:12" ht="15.75" customHeight="1">
      <c r="A10" s="11"/>
      <c r="B10" s="16"/>
      <c r="C10" s="11"/>
      <c r="D10" s="12"/>
      <c r="E10" s="11"/>
      <c r="F10" s="14"/>
      <c r="G10" s="14"/>
      <c r="H10" s="14"/>
      <c r="I10" s="14"/>
      <c r="J10" s="14"/>
      <c r="K10" s="14" t="s">
        <v>141</v>
      </c>
      <c r="L10" s="15"/>
    </row>
    <row r="11" spans="1:12" ht="15.75" customHeight="1">
      <c r="A11" s="11"/>
      <c r="B11" s="16"/>
      <c r="C11" s="11"/>
      <c r="D11" s="12"/>
      <c r="E11" s="11"/>
      <c r="F11" s="14"/>
      <c r="G11" s="14"/>
      <c r="H11" s="14"/>
      <c r="I11" s="14"/>
      <c r="J11" s="14"/>
      <c r="K11" s="14" t="s">
        <v>141</v>
      </c>
      <c r="L11" s="15"/>
    </row>
    <row r="12" spans="1:12" ht="15.75" customHeight="1">
      <c r="A12" s="11"/>
      <c r="B12" s="16"/>
      <c r="C12" s="11"/>
      <c r="D12" s="12"/>
      <c r="E12" s="11"/>
      <c r="F12" s="14"/>
      <c r="G12" s="14"/>
      <c r="H12" s="14"/>
      <c r="I12" s="14"/>
      <c r="J12" s="14"/>
      <c r="K12" s="14" t="s">
        <v>141</v>
      </c>
      <c r="L12" s="15"/>
    </row>
    <row r="13" spans="1:12" ht="15.75" customHeight="1">
      <c r="A13" s="11"/>
      <c r="B13" s="16"/>
      <c r="C13" s="11"/>
      <c r="D13" s="12"/>
      <c r="E13" s="11"/>
      <c r="F13" s="14"/>
      <c r="G13" s="14"/>
      <c r="H13" s="14"/>
      <c r="I13" s="14"/>
      <c r="J13" s="14"/>
      <c r="K13" s="14" t="s">
        <v>141</v>
      </c>
      <c r="L13" s="15"/>
    </row>
    <row r="14" spans="1:12" ht="15.75" customHeight="1">
      <c r="A14" s="11"/>
      <c r="B14" s="16"/>
      <c r="C14" s="11"/>
      <c r="D14" s="12"/>
      <c r="E14" s="11"/>
      <c r="F14" s="14"/>
      <c r="G14" s="14"/>
      <c r="H14" s="14"/>
      <c r="I14" s="14"/>
      <c r="J14" s="14"/>
      <c r="K14" s="14" t="s">
        <v>141</v>
      </c>
      <c r="L14" s="15"/>
    </row>
    <row r="15" spans="1:12" ht="15.75" customHeight="1">
      <c r="A15" s="11"/>
      <c r="B15" s="16"/>
      <c r="C15" s="11"/>
      <c r="D15" s="12"/>
      <c r="E15" s="11"/>
      <c r="F15" s="14"/>
      <c r="G15" s="14"/>
      <c r="H15" s="14"/>
      <c r="I15" s="14"/>
      <c r="J15" s="14"/>
      <c r="K15" s="14" t="s">
        <v>141</v>
      </c>
      <c r="L15" s="15"/>
    </row>
    <row r="16" spans="1:12" ht="15.75" customHeight="1">
      <c r="A16" s="11"/>
      <c r="B16" s="16"/>
      <c r="C16" s="11"/>
      <c r="D16" s="12"/>
      <c r="E16" s="11"/>
      <c r="F16" s="14"/>
      <c r="G16" s="14"/>
      <c r="H16" s="14"/>
      <c r="I16" s="14"/>
      <c r="J16" s="14"/>
      <c r="K16" s="14" t="s">
        <v>141</v>
      </c>
      <c r="L16" s="15"/>
    </row>
    <row r="17" spans="1:12" ht="15.75" customHeight="1">
      <c r="A17" s="11"/>
      <c r="B17" s="16"/>
      <c r="C17" s="11"/>
      <c r="D17" s="12"/>
      <c r="E17" s="11"/>
      <c r="F17" s="14"/>
      <c r="G17" s="14"/>
      <c r="H17" s="14"/>
      <c r="I17" s="14"/>
      <c r="J17" s="14"/>
      <c r="K17" s="14" t="s">
        <v>141</v>
      </c>
      <c r="L17" s="15"/>
    </row>
    <row r="18" spans="1:12" ht="15.75" customHeight="1">
      <c r="A18" s="11"/>
      <c r="B18" s="16"/>
      <c r="C18" s="11"/>
      <c r="D18" s="12"/>
      <c r="E18" s="11"/>
      <c r="F18" s="14"/>
      <c r="G18" s="14"/>
      <c r="H18" s="14"/>
      <c r="I18" s="14"/>
      <c r="J18" s="14"/>
      <c r="K18" s="14" t="s">
        <v>141</v>
      </c>
      <c r="L18" s="15"/>
    </row>
    <row r="19" spans="1:12" ht="15.75" customHeight="1">
      <c r="A19" s="11"/>
      <c r="B19" s="16"/>
      <c r="C19" s="11"/>
      <c r="D19" s="12"/>
      <c r="E19" s="11"/>
      <c r="F19" s="14"/>
      <c r="G19" s="14"/>
      <c r="H19" s="14"/>
      <c r="I19" s="14"/>
      <c r="J19" s="14"/>
      <c r="K19" s="14" t="s">
        <v>141</v>
      </c>
      <c r="L19" s="15"/>
    </row>
    <row r="20" spans="1:12" ht="15.75" customHeight="1">
      <c r="A20" s="11"/>
      <c r="B20" s="16"/>
      <c r="C20" s="11"/>
      <c r="D20" s="12"/>
      <c r="E20" s="11"/>
      <c r="F20" s="14"/>
      <c r="G20" s="14"/>
      <c r="H20" s="14"/>
      <c r="I20" s="14"/>
      <c r="J20" s="14"/>
      <c r="K20" s="14" t="s">
        <v>141</v>
      </c>
      <c r="L20" s="15"/>
    </row>
    <row r="21" spans="1:12" ht="15.75" customHeight="1">
      <c r="A21" s="11"/>
      <c r="B21" s="16"/>
      <c r="C21" s="11"/>
      <c r="D21" s="12"/>
      <c r="E21" s="11"/>
      <c r="F21" s="14"/>
      <c r="G21" s="14"/>
      <c r="H21" s="14"/>
      <c r="I21" s="14"/>
      <c r="J21" s="14"/>
      <c r="K21" s="14" t="s">
        <v>141</v>
      </c>
      <c r="L21" s="15"/>
    </row>
    <row r="22" spans="1:12" ht="15.75" customHeight="1">
      <c r="A22" s="11"/>
      <c r="B22" s="16"/>
      <c r="C22" s="11"/>
      <c r="D22" s="12"/>
      <c r="E22" s="11"/>
      <c r="F22" s="14"/>
      <c r="G22" s="14"/>
      <c r="H22" s="14"/>
      <c r="I22" s="14"/>
      <c r="J22" s="14"/>
      <c r="K22" s="14" t="s">
        <v>141</v>
      </c>
      <c r="L22" s="15"/>
    </row>
    <row r="23" spans="1:12" ht="15.75" customHeight="1">
      <c r="A23" s="11"/>
      <c r="B23" s="16"/>
      <c r="C23" s="11"/>
      <c r="D23" s="12"/>
      <c r="E23" s="11"/>
      <c r="F23" s="14"/>
      <c r="G23" s="14"/>
      <c r="H23" s="14"/>
      <c r="I23" s="14"/>
      <c r="J23" s="14"/>
      <c r="K23" s="14" t="s">
        <v>141</v>
      </c>
      <c r="L23" s="15"/>
    </row>
    <row r="24" spans="1:12" ht="15.75" customHeight="1">
      <c r="A24" s="11"/>
      <c r="B24" s="16"/>
      <c r="C24" s="11"/>
      <c r="D24" s="12"/>
      <c r="E24" s="11"/>
      <c r="F24" s="14"/>
      <c r="G24" s="14"/>
      <c r="H24" s="14"/>
      <c r="I24" s="14"/>
      <c r="J24" s="14"/>
      <c r="K24" s="14" t="s">
        <v>141</v>
      </c>
      <c r="L24" s="15"/>
    </row>
    <row r="25" spans="1:12" ht="15.75" customHeight="1">
      <c r="A25" s="772" t="s">
        <v>374</v>
      </c>
      <c r="B25" s="833"/>
      <c r="C25" s="13"/>
      <c r="D25" s="14"/>
      <c r="E25" s="14"/>
      <c r="F25" s="63" t="s">
        <v>141</v>
      </c>
      <c r="G25" s="15"/>
      <c r="H25" s="15"/>
      <c r="I25" s="15"/>
      <c r="J25" s="15"/>
      <c r="K25" s="15"/>
      <c r="L25" s="15"/>
    </row>
    <row r="26" spans="1:12" ht="15.75" customHeight="1">
      <c r="A26" s="772" t="s">
        <v>375</v>
      </c>
      <c r="B26" s="833"/>
      <c r="C26" s="13"/>
      <c r="D26" s="14"/>
      <c r="E26" s="14"/>
      <c r="F26" s="63" t="s">
        <v>141</v>
      </c>
      <c r="G26" s="15"/>
      <c r="H26" s="15"/>
      <c r="I26" s="15"/>
      <c r="J26" s="15"/>
      <c r="K26" s="15"/>
      <c r="L26" s="15"/>
    </row>
    <row r="27" spans="1:12" ht="15.75" customHeight="1">
      <c r="A27" s="772" t="s">
        <v>374</v>
      </c>
      <c r="B27" s="833"/>
      <c r="C27" s="13"/>
      <c r="D27" s="14"/>
      <c r="E27" s="14"/>
      <c r="F27" s="63" t="s">
        <v>141</v>
      </c>
      <c r="G27" s="15"/>
      <c r="H27" s="15"/>
      <c r="I27" s="15"/>
      <c r="J27" s="15"/>
      <c r="K27" s="15"/>
      <c r="L27" s="15"/>
    </row>
    <row r="28" spans="1:12" ht="15.75" customHeight="1">
      <c r="A28" s="775" t="s">
        <v>232</v>
      </c>
      <c r="B28" s="775"/>
      <c r="C28" s="775"/>
      <c r="D28" s="775"/>
      <c r="G28" s="737" t="str">
        <f>'4-1-2可出售-债券'!G29</f>
        <v>评估人员：苗菁  </v>
      </c>
      <c r="H28" s="737"/>
      <c r="I28" s="737"/>
      <c r="J28" s="737"/>
      <c r="K28" s="737"/>
      <c r="L28" s="737"/>
    </row>
    <row r="29" ht="15.75" customHeight="1">
      <c r="A29" s="23" t="s">
        <v>233</v>
      </c>
    </row>
  </sheetData>
  <sheetProtection/>
  <mergeCells count="7">
    <mergeCell ref="A27:B27"/>
    <mergeCell ref="A28:D28"/>
    <mergeCell ref="G28:L28"/>
    <mergeCell ref="A1:L1"/>
    <mergeCell ref="A2:L2"/>
    <mergeCell ref="A25:B25"/>
    <mergeCell ref="A26:B26"/>
  </mergeCells>
  <printOptions horizontalCentered="1"/>
  <pageMargins left="1" right="1" top="0.87" bottom="0.87" header="1.06" footer="0.51"/>
  <pageSetup fitToHeight="0" fitToWidth="1" horizontalDpi="300" verticalDpi="300" orientation="landscape" paperSize="9" r:id="rId3"/>
  <legacyDrawing r:id="rId2"/>
</worksheet>
</file>

<file path=xl/worksheets/sheet36.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3">
      <selection activeCell="G31" sqref="G31"/>
    </sheetView>
  </sheetViews>
  <sheetFormatPr defaultColWidth="9.00390625" defaultRowHeight="15.75" customHeight="1"/>
  <cols>
    <col min="1" max="1" width="4.375" style="3" customWidth="1"/>
    <col min="2" max="2" width="18.00390625" style="3" customWidth="1"/>
    <col min="3" max="3" width="8.50390625" style="3" customWidth="1"/>
    <col min="4" max="4" width="7.875" style="3" customWidth="1"/>
    <col min="5" max="5" width="9.00390625" style="3" customWidth="1"/>
    <col min="6" max="7" width="9.375" style="3" customWidth="1"/>
    <col min="8" max="9" width="11.375" style="3" customWidth="1"/>
    <col min="10" max="10" width="9.375" style="3" customWidth="1"/>
    <col min="11" max="11" width="8.625" style="3" customWidth="1"/>
    <col min="12" max="12" width="9.125" style="3" customWidth="1"/>
    <col min="13" max="16384" width="9.00390625" style="3" customWidth="1"/>
  </cols>
  <sheetData>
    <row r="1" spans="1:12" s="1" customFormat="1" ht="30" customHeight="1">
      <c r="A1" s="740" t="s">
        <v>385</v>
      </c>
      <c r="B1" s="741"/>
      <c r="C1" s="741"/>
      <c r="D1" s="741"/>
      <c r="E1" s="741"/>
      <c r="F1" s="741"/>
      <c r="G1" s="741"/>
      <c r="H1" s="741"/>
      <c r="I1" s="741"/>
      <c r="J1" s="741"/>
      <c r="K1" s="741"/>
      <c r="L1" s="741"/>
    </row>
    <row r="2" spans="1:13" ht="13.5" customHeight="1">
      <c r="A2" s="742" t="str">
        <f>'4-1-3可出售-其他'!A2</f>
        <v>评估基准日：2018年6月14日</v>
      </c>
      <c r="B2" s="743"/>
      <c r="C2" s="743"/>
      <c r="D2" s="743"/>
      <c r="E2" s="743"/>
      <c r="F2" s="743"/>
      <c r="G2" s="743"/>
      <c r="H2" s="743"/>
      <c r="I2" s="767"/>
      <c r="J2" s="767"/>
      <c r="K2" s="767"/>
      <c r="L2" s="767"/>
      <c r="M2" s="6"/>
    </row>
    <row r="3" spans="1:13" ht="13.5" customHeight="1">
      <c r="A3" s="5"/>
      <c r="B3" s="5"/>
      <c r="C3" s="5"/>
      <c r="D3" s="5"/>
      <c r="E3" s="5"/>
      <c r="F3" s="5"/>
      <c r="G3" s="5"/>
      <c r="H3" s="5"/>
      <c r="I3" s="6"/>
      <c r="J3" s="6"/>
      <c r="K3" s="768" t="s">
        <v>386</v>
      </c>
      <c r="L3" s="768"/>
      <c r="M3" s="6"/>
    </row>
    <row r="4" spans="1:12" ht="15.75" customHeight="1">
      <c r="A4" s="31" t="str">
        <f>'4-1-3可出售-其他'!A4</f>
        <v>被评估单位（或者产权持有单位）：威海万紫千红家具有限公司</v>
      </c>
      <c r="J4" s="774" t="s">
        <v>3</v>
      </c>
      <c r="K4" s="774"/>
      <c r="L4" s="774"/>
    </row>
    <row r="5" spans="1:12" s="2" customFormat="1" ht="15.75" customHeight="1">
      <c r="A5" s="9" t="s">
        <v>5</v>
      </c>
      <c r="B5" s="9" t="s">
        <v>225</v>
      </c>
      <c r="C5" s="9" t="s">
        <v>387</v>
      </c>
      <c r="D5" s="9" t="s">
        <v>227</v>
      </c>
      <c r="E5" s="9" t="s">
        <v>379</v>
      </c>
      <c r="F5" s="9" t="s">
        <v>238</v>
      </c>
      <c r="G5" s="9" t="s">
        <v>388</v>
      </c>
      <c r="H5" s="97" t="s">
        <v>90</v>
      </c>
      <c r="I5" s="9" t="s">
        <v>91</v>
      </c>
      <c r="J5" s="9" t="s">
        <v>92</v>
      </c>
      <c r="K5" s="9" t="s">
        <v>126</v>
      </c>
      <c r="L5" s="9" t="s">
        <v>8</v>
      </c>
    </row>
    <row r="6" spans="1:12" ht="15.75" customHeight="1">
      <c r="A6" s="11"/>
      <c r="B6" s="16"/>
      <c r="C6" s="11"/>
      <c r="D6" s="12"/>
      <c r="E6" s="12"/>
      <c r="F6" s="11"/>
      <c r="G6" s="11"/>
      <c r="H6" s="14"/>
      <c r="I6" s="14"/>
      <c r="J6" s="14"/>
      <c r="K6" s="14" t="s">
        <v>141</v>
      </c>
      <c r="L6" s="15"/>
    </row>
    <row r="7" spans="1:12" ht="15.75" customHeight="1">
      <c r="A7" s="11"/>
      <c r="B7" s="16"/>
      <c r="C7" s="11"/>
      <c r="D7" s="12"/>
      <c r="E7" s="12"/>
      <c r="F7" s="11"/>
      <c r="G7" s="11"/>
      <c r="H7" s="14"/>
      <c r="I7" s="14"/>
      <c r="J7" s="14"/>
      <c r="K7" s="14" t="s">
        <v>141</v>
      </c>
      <c r="L7" s="15"/>
    </row>
    <row r="8" spans="1:12" ht="15.75" customHeight="1">
      <c r="A8" s="11"/>
      <c r="B8" s="16"/>
      <c r="C8" s="11"/>
      <c r="D8" s="12"/>
      <c r="E8" s="12"/>
      <c r="F8" s="11"/>
      <c r="G8" s="11"/>
      <c r="H8" s="14"/>
      <c r="I8" s="14"/>
      <c r="J8" s="14"/>
      <c r="K8" s="14" t="s">
        <v>141</v>
      </c>
      <c r="L8" s="15"/>
    </row>
    <row r="9" spans="1:12" ht="15.75" customHeight="1">
      <c r="A9" s="11"/>
      <c r="B9" s="16"/>
      <c r="C9" s="11"/>
      <c r="D9" s="12"/>
      <c r="E9" s="12"/>
      <c r="F9" s="11"/>
      <c r="G9" s="11"/>
      <c r="H9" s="14"/>
      <c r="I9" s="14"/>
      <c r="J9" s="14"/>
      <c r="K9" s="14" t="s">
        <v>141</v>
      </c>
      <c r="L9" s="15"/>
    </row>
    <row r="10" spans="1:12" ht="15.75" customHeight="1">
      <c r="A10" s="11"/>
      <c r="B10" s="16"/>
      <c r="C10" s="11"/>
      <c r="D10" s="12"/>
      <c r="E10" s="12"/>
      <c r="F10" s="11"/>
      <c r="G10" s="11"/>
      <c r="H10" s="14"/>
      <c r="I10" s="14"/>
      <c r="J10" s="14"/>
      <c r="K10" s="14" t="s">
        <v>141</v>
      </c>
      <c r="L10" s="15"/>
    </row>
    <row r="11" spans="1:12" ht="15.75" customHeight="1">
      <c r="A11" s="11"/>
      <c r="B11" s="16"/>
      <c r="C11" s="11"/>
      <c r="D11" s="12"/>
      <c r="E11" s="12"/>
      <c r="F11" s="11"/>
      <c r="G11" s="11"/>
      <c r="H11" s="14"/>
      <c r="I11" s="14"/>
      <c r="J11" s="14"/>
      <c r="K11" s="14" t="s">
        <v>141</v>
      </c>
      <c r="L11" s="15"/>
    </row>
    <row r="12" spans="1:12" ht="15.75" customHeight="1">
      <c r="A12" s="11"/>
      <c r="B12" s="16"/>
      <c r="C12" s="11"/>
      <c r="D12" s="12"/>
      <c r="E12" s="12"/>
      <c r="F12" s="11"/>
      <c r="G12" s="11"/>
      <c r="H12" s="14"/>
      <c r="I12" s="14"/>
      <c r="J12" s="14"/>
      <c r="K12" s="14" t="s">
        <v>141</v>
      </c>
      <c r="L12" s="15"/>
    </row>
    <row r="13" spans="1:12" ht="15.75" customHeight="1">
      <c r="A13" s="11"/>
      <c r="B13" s="16"/>
      <c r="C13" s="11"/>
      <c r="D13" s="12"/>
      <c r="E13" s="12"/>
      <c r="F13" s="11"/>
      <c r="G13" s="11"/>
      <c r="H13" s="14"/>
      <c r="I13" s="14"/>
      <c r="J13" s="14"/>
      <c r="K13" s="14" t="s">
        <v>141</v>
      </c>
      <c r="L13" s="15"/>
    </row>
    <row r="14" spans="1:12" ht="15.75" customHeight="1">
      <c r="A14" s="11"/>
      <c r="B14" s="16"/>
      <c r="C14" s="11"/>
      <c r="D14" s="12"/>
      <c r="E14" s="12"/>
      <c r="F14" s="11"/>
      <c r="G14" s="11"/>
      <c r="H14" s="14"/>
      <c r="I14" s="14"/>
      <c r="J14" s="14"/>
      <c r="K14" s="14" t="s">
        <v>141</v>
      </c>
      <c r="L14" s="15"/>
    </row>
    <row r="15" spans="1:12" ht="15.75" customHeight="1">
      <c r="A15" s="11"/>
      <c r="B15" s="16"/>
      <c r="C15" s="11"/>
      <c r="D15" s="12"/>
      <c r="E15" s="12"/>
      <c r="F15" s="11"/>
      <c r="G15" s="11"/>
      <c r="H15" s="14"/>
      <c r="I15" s="14"/>
      <c r="J15" s="14"/>
      <c r="K15" s="14" t="s">
        <v>141</v>
      </c>
      <c r="L15" s="15"/>
    </row>
    <row r="16" spans="1:12" ht="15.75" customHeight="1">
      <c r="A16" s="11"/>
      <c r="B16" s="16"/>
      <c r="C16" s="11"/>
      <c r="D16" s="12"/>
      <c r="E16" s="12"/>
      <c r="F16" s="11"/>
      <c r="G16" s="11"/>
      <c r="H16" s="14"/>
      <c r="I16" s="14"/>
      <c r="J16" s="14"/>
      <c r="K16" s="14" t="s">
        <v>141</v>
      </c>
      <c r="L16" s="15"/>
    </row>
    <row r="17" spans="1:12" ht="15.75" customHeight="1">
      <c r="A17" s="11"/>
      <c r="B17" s="16"/>
      <c r="C17" s="11"/>
      <c r="D17" s="12"/>
      <c r="E17" s="12"/>
      <c r="F17" s="11"/>
      <c r="G17" s="11"/>
      <c r="H17" s="14"/>
      <c r="I17" s="14"/>
      <c r="J17" s="14"/>
      <c r="K17" s="14" t="s">
        <v>141</v>
      </c>
      <c r="L17" s="15"/>
    </row>
    <row r="18" spans="1:12" ht="15.75" customHeight="1">
      <c r="A18" s="11"/>
      <c r="B18" s="16"/>
      <c r="C18" s="11"/>
      <c r="D18" s="12"/>
      <c r="E18" s="12"/>
      <c r="F18" s="11"/>
      <c r="G18" s="11"/>
      <c r="H18" s="14"/>
      <c r="I18" s="14"/>
      <c r="J18" s="14"/>
      <c r="K18" s="14" t="s">
        <v>141</v>
      </c>
      <c r="L18" s="15"/>
    </row>
    <row r="19" spans="1:12" ht="15.75" customHeight="1">
      <c r="A19" s="11"/>
      <c r="B19" s="16"/>
      <c r="C19" s="11"/>
      <c r="D19" s="12"/>
      <c r="E19" s="12"/>
      <c r="F19" s="11"/>
      <c r="G19" s="11"/>
      <c r="H19" s="14"/>
      <c r="I19" s="14"/>
      <c r="J19" s="14"/>
      <c r="K19" s="14" t="s">
        <v>141</v>
      </c>
      <c r="L19" s="15"/>
    </row>
    <row r="20" spans="1:12" ht="15.75" customHeight="1">
      <c r="A20" s="11"/>
      <c r="B20" s="16"/>
      <c r="C20" s="11"/>
      <c r="D20" s="12"/>
      <c r="E20" s="12"/>
      <c r="F20" s="11"/>
      <c r="G20" s="11"/>
      <c r="H20" s="14"/>
      <c r="I20" s="14"/>
      <c r="J20" s="14"/>
      <c r="K20" s="14" t="s">
        <v>141</v>
      </c>
      <c r="L20" s="15"/>
    </row>
    <row r="21" spans="1:12" ht="15.75" customHeight="1">
      <c r="A21" s="11"/>
      <c r="B21" s="16"/>
      <c r="C21" s="11"/>
      <c r="D21" s="12"/>
      <c r="E21" s="12"/>
      <c r="F21" s="11"/>
      <c r="G21" s="11"/>
      <c r="H21" s="14"/>
      <c r="I21" s="14"/>
      <c r="J21" s="14"/>
      <c r="K21" s="14" t="s">
        <v>141</v>
      </c>
      <c r="L21" s="15"/>
    </row>
    <row r="22" spans="1:12" ht="15.75" customHeight="1">
      <c r="A22" s="11"/>
      <c r="B22" s="16"/>
      <c r="C22" s="11"/>
      <c r="D22" s="12"/>
      <c r="E22" s="12"/>
      <c r="F22" s="11"/>
      <c r="G22" s="11"/>
      <c r="H22" s="14"/>
      <c r="I22" s="14"/>
      <c r="J22" s="14"/>
      <c r="K22" s="14"/>
      <c r="L22" s="15"/>
    </row>
    <row r="23" spans="1:12" ht="15.75" customHeight="1">
      <c r="A23" s="11"/>
      <c r="B23" s="16"/>
      <c r="C23" s="11"/>
      <c r="D23" s="12"/>
      <c r="E23" s="12"/>
      <c r="F23" s="11"/>
      <c r="G23" s="11"/>
      <c r="H23" s="14"/>
      <c r="I23" s="14"/>
      <c r="J23" s="14"/>
      <c r="K23" s="14" t="s">
        <v>141</v>
      </c>
      <c r="L23" s="15"/>
    </row>
    <row r="24" spans="1:12" ht="15.75" customHeight="1">
      <c r="A24" s="11"/>
      <c r="B24" s="16"/>
      <c r="C24" s="11"/>
      <c r="D24" s="12"/>
      <c r="E24" s="12"/>
      <c r="F24" s="11"/>
      <c r="G24" s="11"/>
      <c r="H24" s="14"/>
      <c r="I24" s="14"/>
      <c r="J24" s="14"/>
      <c r="K24" s="14" t="s">
        <v>141</v>
      </c>
      <c r="L24" s="15"/>
    </row>
    <row r="25" spans="1:12" ht="15.75" customHeight="1">
      <c r="A25" s="11"/>
      <c r="B25" s="16"/>
      <c r="C25" s="11"/>
      <c r="D25" s="12"/>
      <c r="E25" s="12"/>
      <c r="F25" s="11"/>
      <c r="G25" s="11"/>
      <c r="H25" s="14"/>
      <c r="I25" s="14"/>
      <c r="J25" s="14"/>
      <c r="K25" s="14" t="s">
        <v>141</v>
      </c>
      <c r="L25" s="15"/>
    </row>
    <row r="26" spans="1:12" ht="15.75" customHeight="1">
      <c r="A26" s="747" t="s">
        <v>251</v>
      </c>
      <c r="B26" s="748"/>
      <c r="C26" s="11"/>
      <c r="D26" s="12"/>
      <c r="E26" s="12"/>
      <c r="F26" s="11"/>
      <c r="G26" s="11"/>
      <c r="H26" s="14"/>
      <c r="I26" s="14"/>
      <c r="J26" s="14"/>
      <c r="K26" s="14" t="s">
        <v>141</v>
      </c>
      <c r="L26" s="15"/>
    </row>
    <row r="27" spans="1:12" ht="15.75" customHeight="1">
      <c r="A27" s="747" t="s">
        <v>389</v>
      </c>
      <c r="B27" s="786"/>
      <c r="C27" s="11"/>
      <c r="D27" s="12"/>
      <c r="E27" s="12"/>
      <c r="F27" s="11"/>
      <c r="G27" s="11"/>
      <c r="H27" s="14"/>
      <c r="I27" s="14"/>
      <c r="J27" s="14"/>
      <c r="K27" s="14" t="s">
        <v>141</v>
      </c>
      <c r="L27" s="15"/>
    </row>
    <row r="28" spans="1:12" ht="15.75" customHeight="1">
      <c r="A28" s="747" t="s">
        <v>192</v>
      </c>
      <c r="B28" s="748"/>
      <c r="C28" s="11"/>
      <c r="D28" s="12"/>
      <c r="E28" s="12"/>
      <c r="F28" s="11"/>
      <c r="G28" s="11"/>
      <c r="H28" s="14"/>
      <c r="I28" s="14"/>
      <c r="J28" s="14"/>
      <c r="K28" s="14" t="s">
        <v>141</v>
      </c>
      <c r="L28" s="15"/>
    </row>
    <row r="29" spans="1:12" ht="15.75" customHeight="1">
      <c r="A29" s="775" t="s">
        <v>232</v>
      </c>
      <c r="B29" s="775"/>
      <c r="C29" s="775"/>
      <c r="D29" s="775"/>
      <c r="G29" s="737" t="str">
        <f>'4-1-3可出售-其他'!G28</f>
        <v>评估人员：苗菁  </v>
      </c>
      <c r="H29" s="737"/>
      <c r="I29" s="737"/>
      <c r="J29" s="737"/>
      <c r="K29" s="737"/>
      <c r="L29" s="737"/>
    </row>
    <row r="30" spans="1:12" ht="15.75" customHeight="1">
      <c r="A30" s="23" t="s">
        <v>233</v>
      </c>
      <c r="G30" s="750" t="str">
        <f>'3-流动汇总'!E20</f>
        <v>复核人员：阮荣</v>
      </c>
      <c r="H30" s="750"/>
      <c r="I30" s="750"/>
      <c r="J30" s="750"/>
      <c r="K30" s="750"/>
      <c r="L30" s="750"/>
    </row>
  </sheetData>
  <sheetProtection/>
  <mergeCells count="10">
    <mergeCell ref="A1:L1"/>
    <mergeCell ref="A2:L2"/>
    <mergeCell ref="K3:L3"/>
    <mergeCell ref="J4:L4"/>
    <mergeCell ref="G29:L29"/>
    <mergeCell ref="G30:L30"/>
    <mergeCell ref="A26:B26"/>
    <mergeCell ref="A27:B27"/>
    <mergeCell ref="A28:B28"/>
    <mergeCell ref="A29:D29"/>
  </mergeCells>
  <printOptions horizontalCentered="1"/>
  <pageMargins left="1" right="1" top="0.87" bottom="0.87" header="1.06" footer="0.51"/>
  <pageSetup fitToHeight="0" fitToWidth="1" horizontalDpi="300" verticalDpi="300" orientation="landscape" paperSize="9" scale="99" r:id="rId1"/>
</worksheet>
</file>

<file path=xl/worksheets/sheet37.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A11">
      <selection activeCell="E31" sqref="E31"/>
    </sheetView>
  </sheetViews>
  <sheetFormatPr defaultColWidth="9.00390625" defaultRowHeight="15.75" customHeight="1"/>
  <cols>
    <col min="1" max="1" width="5.25390625" style="3" customWidth="1"/>
    <col min="2" max="2" width="23.25390625" style="3" customWidth="1"/>
    <col min="3" max="3" width="17.25390625" style="3" customWidth="1"/>
    <col min="4" max="4" width="7.875" style="3" customWidth="1"/>
    <col min="5" max="5" width="13.00390625" style="42" customWidth="1"/>
    <col min="6" max="6" width="12.875" style="3" customWidth="1"/>
    <col min="7" max="7" width="10.75390625" style="3" customWidth="1"/>
    <col min="8" max="8" width="9.625" style="3" customWidth="1"/>
    <col min="9" max="9" width="11.625" style="3" customWidth="1"/>
    <col min="10" max="16384" width="9.00390625" style="3" customWidth="1"/>
  </cols>
  <sheetData>
    <row r="1" spans="1:9" s="1" customFormat="1" ht="30" customHeight="1">
      <c r="A1" s="740" t="s">
        <v>390</v>
      </c>
      <c r="B1" s="741"/>
      <c r="C1" s="741"/>
      <c r="D1" s="741"/>
      <c r="E1" s="741"/>
      <c r="F1" s="741"/>
      <c r="G1" s="741"/>
      <c r="H1" s="741"/>
      <c r="I1" s="741"/>
    </row>
    <row r="2" spans="1:9" ht="13.5" customHeight="1">
      <c r="A2" s="742" t="str">
        <f>'4-2持有到期投资'!A2</f>
        <v>评估基准日：2018年6月14日</v>
      </c>
      <c r="B2" s="743"/>
      <c r="C2" s="743"/>
      <c r="D2" s="743"/>
      <c r="E2" s="767"/>
      <c r="F2" s="767"/>
      <c r="G2" s="767"/>
      <c r="H2" s="767"/>
      <c r="I2" s="767"/>
    </row>
    <row r="3" spans="1:9" ht="13.5" customHeight="1">
      <c r="A3" s="5"/>
      <c r="B3" s="5"/>
      <c r="C3" s="5"/>
      <c r="D3" s="5"/>
      <c r="E3" s="6"/>
      <c r="F3" s="6"/>
      <c r="G3" s="6"/>
      <c r="H3" s="768" t="s">
        <v>391</v>
      </c>
      <c r="I3" s="768"/>
    </row>
    <row r="4" spans="1:9" ht="15.75" customHeight="1">
      <c r="A4" s="31" t="str">
        <f>'4-2持有到期投资'!A4</f>
        <v>被评估单位（或者产权持有单位）：威海万紫千红家具有限公司</v>
      </c>
      <c r="E4" s="334"/>
      <c r="H4" s="774" t="s">
        <v>3</v>
      </c>
      <c r="I4" s="774"/>
    </row>
    <row r="5" spans="1:9" s="2" customFormat="1" ht="15.75" customHeight="1">
      <c r="A5" s="9" t="s">
        <v>5</v>
      </c>
      <c r="B5" s="9" t="s">
        <v>255</v>
      </c>
      <c r="C5" s="9" t="s">
        <v>256</v>
      </c>
      <c r="D5" s="9" t="s">
        <v>257</v>
      </c>
      <c r="E5" s="9" t="s">
        <v>90</v>
      </c>
      <c r="F5" s="9" t="s">
        <v>91</v>
      </c>
      <c r="G5" s="9" t="s">
        <v>92</v>
      </c>
      <c r="H5" s="9" t="s">
        <v>126</v>
      </c>
      <c r="I5" s="9" t="s">
        <v>8</v>
      </c>
    </row>
    <row r="6" spans="1:9" ht="15.75" customHeight="1">
      <c r="A6" s="11"/>
      <c r="B6" s="16"/>
      <c r="C6" s="11"/>
      <c r="D6" s="12"/>
      <c r="E6" s="70"/>
      <c r="F6" s="14"/>
      <c r="G6" s="14"/>
      <c r="H6" s="14" t="s">
        <v>141</v>
      </c>
      <c r="I6" s="15"/>
    </row>
    <row r="7" spans="1:9" ht="15.75" customHeight="1">
      <c r="A7" s="11"/>
      <c r="B7" s="16"/>
      <c r="C7" s="11"/>
      <c r="D7" s="12"/>
      <c r="E7" s="70"/>
      <c r="F7" s="14"/>
      <c r="G7" s="14"/>
      <c r="H7" s="14" t="s">
        <v>141</v>
      </c>
      <c r="I7" s="15"/>
    </row>
    <row r="8" spans="1:9" ht="15.75" customHeight="1">
      <c r="A8" s="11"/>
      <c r="B8" s="16"/>
      <c r="C8" s="11"/>
      <c r="D8" s="12"/>
      <c r="E8" s="70"/>
      <c r="F8" s="14"/>
      <c r="G8" s="14"/>
      <c r="H8" s="14" t="s">
        <v>141</v>
      </c>
      <c r="I8" s="15"/>
    </row>
    <row r="9" spans="1:9" ht="15.75" customHeight="1">
      <c r="A9" s="11"/>
      <c r="B9" s="16"/>
      <c r="C9" s="11"/>
      <c r="D9" s="12"/>
      <c r="E9" s="70"/>
      <c r="F9" s="14"/>
      <c r="G9" s="14"/>
      <c r="H9" s="14" t="s">
        <v>141</v>
      </c>
      <c r="I9" s="15"/>
    </row>
    <row r="10" spans="1:9" ht="15.75" customHeight="1">
      <c r="A10" s="11"/>
      <c r="B10" s="16"/>
      <c r="C10" s="11"/>
      <c r="D10" s="12"/>
      <c r="E10" s="70"/>
      <c r="F10" s="14"/>
      <c r="G10" s="14"/>
      <c r="H10" s="14" t="s">
        <v>141</v>
      </c>
      <c r="I10" s="15"/>
    </row>
    <row r="11" spans="1:9" ht="15.75" customHeight="1">
      <c r="A11" s="11"/>
      <c r="B11" s="16"/>
      <c r="C11" s="11"/>
      <c r="D11" s="12"/>
      <c r="E11" s="70"/>
      <c r="F11" s="14"/>
      <c r="G11" s="14"/>
      <c r="H11" s="14" t="s">
        <v>141</v>
      </c>
      <c r="I11" s="15"/>
    </row>
    <row r="12" spans="1:9" ht="15.75" customHeight="1">
      <c r="A12" s="11"/>
      <c r="B12" s="16"/>
      <c r="C12" s="11"/>
      <c r="D12" s="12"/>
      <c r="E12" s="70"/>
      <c r="F12" s="14"/>
      <c r="G12" s="14"/>
      <c r="H12" s="14"/>
      <c r="I12" s="15"/>
    </row>
    <row r="13" spans="1:9" ht="15.75" customHeight="1">
      <c r="A13" s="11"/>
      <c r="B13" s="16"/>
      <c r="C13" s="11"/>
      <c r="D13" s="12"/>
      <c r="E13" s="70"/>
      <c r="F13" s="14"/>
      <c r="G13" s="14"/>
      <c r="H13" s="14"/>
      <c r="I13" s="15"/>
    </row>
    <row r="14" spans="1:9" ht="15.75" customHeight="1">
      <c r="A14" s="11"/>
      <c r="B14" s="16"/>
      <c r="C14" s="11"/>
      <c r="D14" s="12"/>
      <c r="E14" s="70"/>
      <c r="F14" s="14"/>
      <c r="G14" s="14"/>
      <c r="H14" s="14"/>
      <c r="I14" s="15"/>
    </row>
    <row r="15" spans="1:9" ht="15.75" customHeight="1">
      <c r="A15" s="11"/>
      <c r="B15" s="16"/>
      <c r="C15" s="11"/>
      <c r="D15" s="12"/>
      <c r="E15" s="70"/>
      <c r="F15" s="14"/>
      <c r="G15" s="14"/>
      <c r="H15" s="14"/>
      <c r="I15" s="15"/>
    </row>
    <row r="16" spans="1:9" ht="15.75" customHeight="1">
      <c r="A16" s="11"/>
      <c r="B16" s="16"/>
      <c r="C16" s="11"/>
      <c r="D16" s="12"/>
      <c r="E16" s="70"/>
      <c r="F16" s="14"/>
      <c r="G16" s="14"/>
      <c r="H16" s="14"/>
      <c r="I16" s="15"/>
    </row>
    <row r="17" spans="1:9" ht="15.75" customHeight="1">
      <c r="A17" s="11"/>
      <c r="B17" s="16"/>
      <c r="C17" s="11"/>
      <c r="D17" s="12"/>
      <c r="E17" s="70"/>
      <c r="F17" s="14"/>
      <c r="G17" s="14"/>
      <c r="H17" s="14"/>
      <c r="I17" s="15"/>
    </row>
    <row r="18" spans="1:9" ht="15.75" customHeight="1">
      <c r="A18" s="11"/>
      <c r="B18" s="16"/>
      <c r="C18" s="11"/>
      <c r="D18" s="12"/>
      <c r="E18" s="70"/>
      <c r="F18" s="14"/>
      <c r="G18" s="14"/>
      <c r="H18" s="14" t="s">
        <v>141</v>
      </c>
      <c r="I18" s="15"/>
    </row>
    <row r="19" spans="1:9" ht="15.75" customHeight="1">
      <c r="A19" s="11"/>
      <c r="B19" s="16"/>
      <c r="C19" s="11"/>
      <c r="D19" s="12"/>
      <c r="E19" s="70"/>
      <c r="F19" s="14"/>
      <c r="G19" s="14"/>
      <c r="H19" s="14" t="s">
        <v>141</v>
      </c>
      <c r="I19" s="15"/>
    </row>
    <row r="20" spans="1:9" ht="15.75" customHeight="1">
      <c r="A20" s="11"/>
      <c r="B20" s="16"/>
      <c r="C20" s="11"/>
      <c r="D20" s="12"/>
      <c r="E20" s="70"/>
      <c r="F20" s="14"/>
      <c r="G20" s="14"/>
      <c r="H20" s="14" t="s">
        <v>141</v>
      </c>
      <c r="I20" s="15"/>
    </row>
    <row r="21" spans="1:9" ht="15.75" customHeight="1">
      <c r="A21" s="11"/>
      <c r="B21" s="16"/>
      <c r="C21" s="11"/>
      <c r="D21" s="12"/>
      <c r="E21" s="70"/>
      <c r="F21" s="14"/>
      <c r="G21" s="14"/>
      <c r="H21" s="14" t="s">
        <v>141</v>
      </c>
      <c r="I21" s="15"/>
    </row>
    <row r="22" spans="1:9" ht="15.75" customHeight="1">
      <c r="A22" s="11"/>
      <c r="B22" s="16"/>
      <c r="C22" s="11"/>
      <c r="D22" s="12"/>
      <c r="E22" s="70"/>
      <c r="F22" s="14"/>
      <c r="G22" s="14"/>
      <c r="H22" s="14" t="s">
        <v>141</v>
      </c>
      <c r="I22" s="15"/>
    </row>
    <row r="23" spans="1:9" ht="15.75" customHeight="1">
      <c r="A23" s="11"/>
      <c r="B23" s="16"/>
      <c r="C23" s="11"/>
      <c r="D23" s="12"/>
      <c r="E23" s="70"/>
      <c r="F23" s="14"/>
      <c r="G23" s="14"/>
      <c r="H23" s="14" t="s">
        <v>141</v>
      </c>
      <c r="I23" s="15"/>
    </row>
    <row r="24" spans="1:9" ht="15.75" customHeight="1">
      <c r="A24" s="11"/>
      <c r="B24" s="16"/>
      <c r="C24" s="11"/>
      <c r="D24" s="12"/>
      <c r="E24" s="70"/>
      <c r="F24" s="14"/>
      <c r="G24" s="14"/>
      <c r="H24" s="14" t="s">
        <v>141</v>
      </c>
      <c r="I24" s="15"/>
    </row>
    <row r="25" spans="1:9" ht="15.75" customHeight="1">
      <c r="A25" s="11"/>
      <c r="B25" s="16"/>
      <c r="C25" s="11"/>
      <c r="D25" s="12"/>
      <c r="E25" s="70"/>
      <c r="F25" s="14"/>
      <c r="G25" s="14"/>
      <c r="H25" s="14" t="s">
        <v>141</v>
      </c>
      <c r="I25" s="15"/>
    </row>
    <row r="26" spans="1:9" ht="15.75" customHeight="1">
      <c r="A26" s="747" t="s">
        <v>251</v>
      </c>
      <c r="B26" s="748"/>
      <c r="C26" s="11"/>
      <c r="D26" s="12"/>
      <c r="E26" s="70"/>
      <c r="F26" s="14"/>
      <c r="G26" s="14"/>
      <c r="H26" s="14" t="s">
        <v>141</v>
      </c>
      <c r="I26" s="15"/>
    </row>
    <row r="27" spans="1:9" ht="15.75" customHeight="1">
      <c r="A27" s="747" t="s">
        <v>392</v>
      </c>
      <c r="B27" s="748"/>
      <c r="C27" s="11"/>
      <c r="D27" s="12"/>
      <c r="E27" s="70"/>
      <c r="F27" s="14"/>
      <c r="G27" s="14"/>
      <c r="H27" s="14" t="s">
        <v>141</v>
      </c>
      <c r="I27" s="15"/>
    </row>
    <row r="28" spans="1:9" ht="15.75" customHeight="1">
      <c r="A28" s="747" t="s">
        <v>192</v>
      </c>
      <c r="B28" s="748"/>
      <c r="C28" s="15"/>
      <c r="D28" s="12"/>
      <c r="E28" s="13"/>
      <c r="F28" s="14"/>
      <c r="G28" s="14"/>
      <c r="H28" s="14" t="s">
        <v>141</v>
      </c>
      <c r="I28" s="15"/>
    </row>
    <row r="29" spans="1:9" ht="15.75" customHeight="1">
      <c r="A29" s="775" t="s">
        <v>232</v>
      </c>
      <c r="B29" s="775"/>
      <c r="C29" s="775"/>
      <c r="D29" s="775"/>
      <c r="E29" s="826" t="str">
        <f>'4-2持有到期投资'!G29</f>
        <v>评估人员：苗菁  </v>
      </c>
      <c r="F29" s="826"/>
      <c r="G29" s="826"/>
      <c r="H29" s="826"/>
      <c r="I29" s="826"/>
    </row>
    <row r="30" spans="1:9" ht="15.75" customHeight="1">
      <c r="A30" s="23" t="s">
        <v>233</v>
      </c>
      <c r="E30" s="780" t="str">
        <f>'3-流动汇总'!E20</f>
        <v>复核人员：阮荣</v>
      </c>
      <c r="F30" s="780"/>
      <c r="G30" s="780"/>
      <c r="H30" s="780"/>
      <c r="I30" s="780"/>
    </row>
  </sheetData>
  <sheetProtection/>
  <mergeCells count="10">
    <mergeCell ref="A1:I1"/>
    <mergeCell ref="A2:I2"/>
    <mergeCell ref="H3:I3"/>
    <mergeCell ref="H4:I4"/>
    <mergeCell ref="E29:I29"/>
    <mergeCell ref="E30:I30"/>
    <mergeCell ref="A26:B26"/>
    <mergeCell ref="A27:B27"/>
    <mergeCell ref="A28:B28"/>
    <mergeCell ref="A29:D29"/>
  </mergeCells>
  <printOptions horizontalCentered="1"/>
  <pageMargins left="0.98" right="0.98" top="0.87" bottom="0.87" header="1.06" footer="0.51"/>
  <pageSetup fitToHeight="0" fitToWidth="1" horizontalDpi="300" verticalDpi="300" orientation="landscape" paperSize="9" r:id="rId3"/>
  <legacyDrawing r:id="rId2"/>
</worksheet>
</file>

<file path=xl/worksheets/sheet38.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3">
      <selection activeCell="G31" sqref="G31"/>
    </sheetView>
  </sheetViews>
  <sheetFormatPr defaultColWidth="9.00390625" defaultRowHeight="15.75" customHeight="1"/>
  <cols>
    <col min="1" max="1" width="4.75390625" style="3" customWidth="1"/>
    <col min="2" max="2" width="16.375" style="3" customWidth="1"/>
    <col min="3" max="3" width="8.25390625" style="3" customWidth="1"/>
    <col min="4" max="4" width="10.00390625" style="3" customWidth="1"/>
    <col min="5" max="5" width="13.75390625" style="3" customWidth="1"/>
    <col min="6" max="6" width="9.375" style="3" customWidth="1"/>
    <col min="7" max="7" width="13.125" style="3" customWidth="1"/>
    <col min="8" max="8" width="11.875" style="3" customWidth="1"/>
    <col min="9" max="9" width="9.50390625" style="3" customWidth="1"/>
    <col min="10" max="10" width="9.375" style="3" customWidth="1"/>
    <col min="11" max="11" width="10.125" style="3" customWidth="1"/>
    <col min="12" max="16384" width="9.00390625" style="3" customWidth="1"/>
  </cols>
  <sheetData>
    <row r="1" spans="1:11" s="1" customFormat="1" ht="30" customHeight="1">
      <c r="A1" s="740" t="s">
        <v>393</v>
      </c>
      <c r="B1" s="741"/>
      <c r="C1" s="741"/>
      <c r="D1" s="741"/>
      <c r="E1" s="741"/>
      <c r="F1" s="741"/>
      <c r="G1" s="741"/>
      <c r="H1" s="741"/>
      <c r="I1" s="741"/>
      <c r="J1" s="741"/>
      <c r="K1" s="741"/>
    </row>
    <row r="2" spans="1:13" ht="13.5" customHeight="1">
      <c r="A2" s="742" t="str">
        <f>'4-3长期应收'!A2</f>
        <v>评估基准日：2018年6月14日</v>
      </c>
      <c r="B2" s="743"/>
      <c r="C2" s="743"/>
      <c r="D2" s="743"/>
      <c r="E2" s="743"/>
      <c r="F2" s="743"/>
      <c r="G2" s="743"/>
      <c r="H2" s="767"/>
      <c r="I2" s="767"/>
      <c r="J2" s="767"/>
      <c r="K2" s="767"/>
      <c r="L2" s="6"/>
      <c r="M2" s="6"/>
    </row>
    <row r="3" spans="1:13" ht="13.5" customHeight="1">
      <c r="A3" s="5"/>
      <c r="B3" s="5"/>
      <c r="C3" s="5"/>
      <c r="D3" s="5"/>
      <c r="E3" s="5"/>
      <c r="F3" s="5"/>
      <c r="G3" s="5"/>
      <c r="H3" s="6"/>
      <c r="I3" s="6"/>
      <c r="J3" s="768" t="s">
        <v>394</v>
      </c>
      <c r="K3" s="768"/>
      <c r="L3" s="6"/>
      <c r="M3" s="6"/>
    </row>
    <row r="4" spans="1:11" ht="15.75" customHeight="1">
      <c r="A4" s="31" t="str">
        <f>'4-3长期应收'!A4</f>
        <v>被评估单位（或者产权持有单位）：威海万紫千红家具有限公司</v>
      </c>
      <c r="J4" s="774" t="s">
        <v>3</v>
      </c>
      <c r="K4" s="774"/>
    </row>
    <row r="5" spans="1:11" s="2" customFormat="1" ht="15.75" customHeight="1">
      <c r="A5" s="9" t="s">
        <v>5</v>
      </c>
      <c r="B5" s="9" t="s">
        <v>225</v>
      </c>
      <c r="C5" s="9" t="s">
        <v>227</v>
      </c>
      <c r="D5" s="9" t="s">
        <v>395</v>
      </c>
      <c r="E5" s="9" t="s">
        <v>396</v>
      </c>
      <c r="F5" s="9" t="s">
        <v>388</v>
      </c>
      <c r="G5" s="97" t="s">
        <v>90</v>
      </c>
      <c r="H5" s="9" t="s">
        <v>91</v>
      </c>
      <c r="I5" s="9" t="s">
        <v>92</v>
      </c>
      <c r="J5" s="9" t="s">
        <v>126</v>
      </c>
      <c r="K5" s="9" t="s">
        <v>8</v>
      </c>
    </row>
    <row r="6" spans="1:11" ht="15.75" customHeight="1">
      <c r="A6" s="11"/>
      <c r="B6" s="16"/>
      <c r="C6" s="12"/>
      <c r="D6" s="11"/>
      <c r="E6" s="11"/>
      <c r="F6" s="11"/>
      <c r="G6" s="14"/>
      <c r="H6" s="14"/>
      <c r="I6" s="14"/>
      <c r="J6" s="14" t="s">
        <v>141</v>
      </c>
      <c r="K6" s="15"/>
    </row>
    <row r="7" spans="1:11" ht="15.75" customHeight="1">
      <c r="A7" s="11"/>
      <c r="B7" s="16"/>
      <c r="C7" s="12"/>
      <c r="D7" s="11"/>
      <c r="E7" s="11"/>
      <c r="F7" s="11"/>
      <c r="G7" s="14"/>
      <c r="H7" s="14"/>
      <c r="I7" s="14"/>
      <c r="J7" s="14" t="s">
        <v>141</v>
      </c>
      <c r="K7" s="15"/>
    </row>
    <row r="8" spans="1:11" ht="15.75" customHeight="1">
      <c r="A8" s="11"/>
      <c r="B8" s="16"/>
      <c r="C8" s="12"/>
      <c r="D8" s="11"/>
      <c r="E8" s="11"/>
      <c r="F8" s="11"/>
      <c r="G8" s="14"/>
      <c r="H8" s="14"/>
      <c r="I8" s="14"/>
      <c r="J8" s="14" t="s">
        <v>141</v>
      </c>
      <c r="K8" s="15"/>
    </row>
    <row r="9" spans="1:11" ht="15.75" customHeight="1">
      <c r="A9" s="11"/>
      <c r="B9" s="16"/>
      <c r="C9" s="12"/>
      <c r="D9" s="11"/>
      <c r="E9" s="11"/>
      <c r="F9" s="11"/>
      <c r="G9" s="14"/>
      <c r="H9" s="14"/>
      <c r="I9" s="14"/>
      <c r="J9" s="14" t="s">
        <v>141</v>
      </c>
      <c r="K9" s="15"/>
    </row>
    <row r="10" spans="1:11" ht="15.75" customHeight="1">
      <c r="A10" s="11"/>
      <c r="B10" s="16"/>
      <c r="C10" s="12"/>
      <c r="D10" s="11"/>
      <c r="E10" s="11"/>
      <c r="F10" s="11"/>
      <c r="G10" s="14"/>
      <c r="H10" s="14"/>
      <c r="I10" s="14"/>
      <c r="J10" s="14" t="s">
        <v>141</v>
      </c>
      <c r="K10" s="15"/>
    </row>
    <row r="11" spans="1:11" ht="15.75" customHeight="1">
      <c r="A11" s="11"/>
      <c r="B11" s="16"/>
      <c r="C11" s="12"/>
      <c r="D11" s="11"/>
      <c r="E11" s="11"/>
      <c r="F11" s="11"/>
      <c r="G11" s="14"/>
      <c r="H11" s="14"/>
      <c r="I11" s="14"/>
      <c r="J11" s="14" t="s">
        <v>141</v>
      </c>
      <c r="K11" s="15"/>
    </row>
    <row r="12" spans="1:11" ht="15.75" customHeight="1">
      <c r="A12" s="11"/>
      <c r="B12" s="16"/>
      <c r="C12" s="12"/>
      <c r="D12" s="11"/>
      <c r="E12" s="11"/>
      <c r="F12" s="11"/>
      <c r="G12" s="14"/>
      <c r="H12" s="14"/>
      <c r="I12" s="14"/>
      <c r="J12" s="14" t="s">
        <v>141</v>
      </c>
      <c r="K12" s="15"/>
    </row>
    <row r="13" spans="1:11" ht="15.75" customHeight="1">
      <c r="A13" s="11"/>
      <c r="B13" s="16"/>
      <c r="C13" s="12"/>
      <c r="D13" s="11"/>
      <c r="E13" s="11"/>
      <c r="F13" s="11"/>
      <c r="G13" s="14"/>
      <c r="H13" s="14"/>
      <c r="I13" s="14"/>
      <c r="J13" s="14" t="s">
        <v>141</v>
      </c>
      <c r="K13" s="15"/>
    </row>
    <row r="14" spans="1:11" ht="15.75" customHeight="1">
      <c r="A14" s="11"/>
      <c r="B14" s="16"/>
      <c r="C14" s="12"/>
      <c r="D14" s="11"/>
      <c r="E14" s="11"/>
      <c r="F14" s="11"/>
      <c r="G14" s="14"/>
      <c r="H14" s="14"/>
      <c r="I14" s="14"/>
      <c r="J14" s="14" t="s">
        <v>141</v>
      </c>
      <c r="K14" s="15"/>
    </row>
    <row r="15" spans="1:11" ht="15.75" customHeight="1">
      <c r="A15" s="11"/>
      <c r="B15" s="16"/>
      <c r="C15" s="12"/>
      <c r="D15" s="11"/>
      <c r="E15" s="11"/>
      <c r="F15" s="11"/>
      <c r="G15" s="14"/>
      <c r="H15" s="14"/>
      <c r="I15" s="14"/>
      <c r="J15" s="14" t="s">
        <v>141</v>
      </c>
      <c r="K15" s="15"/>
    </row>
    <row r="16" spans="1:11" ht="15.75" customHeight="1">
      <c r="A16" s="11"/>
      <c r="B16" s="16"/>
      <c r="C16" s="12"/>
      <c r="D16" s="11"/>
      <c r="E16" s="11"/>
      <c r="F16" s="11"/>
      <c r="G16" s="14"/>
      <c r="H16" s="14"/>
      <c r="I16" s="14"/>
      <c r="J16" s="14" t="s">
        <v>141</v>
      </c>
      <c r="K16" s="15"/>
    </row>
    <row r="17" spans="1:11" ht="15.75" customHeight="1">
      <c r="A17" s="11"/>
      <c r="B17" s="16"/>
      <c r="C17" s="12"/>
      <c r="D17" s="11"/>
      <c r="E17" s="11"/>
      <c r="F17" s="11"/>
      <c r="G17" s="14"/>
      <c r="H17" s="14"/>
      <c r="I17" s="14"/>
      <c r="J17" s="14" t="s">
        <v>141</v>
      </c>
      <c r="K17" s="15"/>
    </row>
    <row r="18" spans="1:11" ht="15.75" customHeight="1">
      <c r="A18" s="11"/>
      <c r="B18" s="16"/>
      <c r="C18" s="12"/>
      <c r="D18" s="11"/>
      <c r="E18" s="11"/>
      <c r="F18" s="11"/>
      <c r="G18" s="14"/>
      <c r="H18" s="14"/>
      <c r="I18" s="14"/>
      <c r="J18" s="14" t="s">
        <v>141</v>
      </c>
      <c r="K18" s="15"/>
    </row>
    <row r="19" spans="1:11" ht="15.75" customHeight="1">
      <c r="A19" s="11"/>
      <c r="B19" s="16"/>
      <c r="C19" s="12"/>
      <c r="D19" s="11"/>
      <c r="E19" s="11"/>
      <c r="F19" s="11"/>
      <c r="G19" s="14"/>
      <c r="H19" s="14"/>
      <c r="I19" s="14"/>
      <c r="J19" s="14" t="s">
        <v>141</v>
      </c>
      <c r="K19" s="15"/>
    </row>
    <row r="20" spans="1:11" ht="15.75" customHeight="1">
      <c r="A20" s="11"/>
      <c r="B20" s="16"/>
      <c r="C20" s="12"/>
      <c r="D20" s="11"/>
      <c r="E20" s="11"/>
      <c r="F20" s="11"/>
      <c r="G20" s="14"/>
      <c r="H20" s="14"/>
      <c r="I20" s="14"/>
      <c r="J20" s="14" t="s">
        <v>141</v>
      </c>
      <c r="K20" s="15"/>
    </row>
    <row r="21" spans="1:11" ht="15.75" customHeight="1">
      <c r="A21" s="11"/>
      <c r="B21" s="16"/>
      <c r="C21" s="12"/>
      <c r="D21" s="11"/>
      <c r="E21" s="11"/>
      <c r="F21" s="11"/>
      <c r="G21" s="14"/>
      <c r="H21" s="14"/>
      <c r="I21" s="14"/>
      <c r="J21" s="14" t="s">
        <v>141</v>
      </c>
      <c r="K21" s="15"/>
    </row>
    <row r="22" spans="1:11" ht="15.75" customHeight="1">
      <c r="A22" s="11"/>
      <c r="B22" s="16"/>
      <c r="C22" s="12"/>
      <c r="D22" s="11"/>
      <c r="E22" s="11"/>
      <c r="F22" s="11"/>
      <c r="G22" s="14"/>
      <c r="H22" s="14"/>
      <c r="I22" s="14"/>
      <c r="J22" s="14"/>
      <c r="K22" s="15"/>
    </row>
    <row r="23" spans="1:11" ht="15.75" customHeight="1">
      <c r="A23" s="11"/>
      <c r="B23" s="16"/>
      <c r="C23" s="12"/>
      <c r="D23" s="11"/>
      <c r="E23" s="11"/>
      <c r="F23" s="11"/>
      <c r="G23" s="14"/>
      <c r="H23" s="14"/>
      <c r="I23" s="14"/>
      <c r="J23" s="14" t="s">
        <v>141</v>
      </c>
      <c r="K23" s="15"/>
    </row>
    <row r="24" spans="1:11" ht="15.75" customHeight="1">
      <c r="A24" s="11"/>
      <c r="B24" s="16"/>
      <c r="C24" s="12"/>
      <c r="D24" s="11"/>
      <c r="E24" s="11"/>
      <c r="F24" s="11"/>
      <c r="G24" s="14"/>
      <c r="H24" s="14"/>
      <c r="I24" s="14"/>
      <c r="J24" s="14" t="s">
        <v>141</v>
      </c>
      <c r="K24" s="15"/>
    </row>
    <row r="25" spans="1:11" ht="15.75" customHeight="1">
      <c r="A25" s="11"/>
      <c r="B25" s="16"/>
      <c r="C25" s="12"/>
      <c r="D25" s="11"/>
      <c r="E25" s="11"/>
      <c r="F25" s="11"/>
      <c r="G25" s="14"/>
      <c r="H25" s="14"/>
      <c r="I25" s="14"/>
      <c r="J25" s="14" t="s">
        <v>141</v>
      </c>
      <c r="K25" s="15"/>
    </row>
    <row r="26" spans="1:11" ht="15.75" customHeight="1">
      <c r="A26" s="747" t="s">
        <v>251</v>
      </c>
      <c r="B26" s="748"/>
      <c r="C26" s="11"/>
      <c r="D26" s="12"/>
      <c r="E26" s="12"/>
      <c r="F26" s="12"/>
      <c r="G26" s="14"/>
      <c r="H26" s="14"/>
      <c r="I26" s="14"/>
      <c r="J26" s="14" t="s">
        <v>141</v>
      </c>
      <c r="K26" s="15"/>
    </row>
    <row r="27" spans="1:11" ht="15.75" customHeight="1">
      <c r="A27" s="747" t="s">
        <v>397</v>
      </c>
      <c r="B27" s="786"/>
      <c r="C27" s="11"/>
      <c r="D27" s="12"/>
      <c r="E27" s="12"/>
      <c r="F27" s="12"/>
      <c r="G27" s="14"/>
      <c r="H27" s="14"/>
      <c r="I27" s="14"/>
      <c r="J27" s="14" t="s">
        <v>141</v>
      </c>
      <c r="K27" s="15"/>
    </row>
    <row r="28" spans="1:11" ht="15.75" customHeight="1">
      <c r="A28" s="747" t="s">
        <v>251</v>
      </c>
      <c r="B28" s="748"/>
      <c r="C28" s="11"/>
      <c r="D28" s="12"/>
      <c r="E28" s="12"/>
      <c r="F28" s="12"/>
      <c r="G28" s="14"/>
      <c r="H28" s="14"/>
      <c r="I28" s="14"/>
      <c r="J28" s="14" t="s">
        <v>141</v>
      </c>
      <c r="K28" s="15"/>
    </row>
    <row r="29" spans="1:11" ht="15.75" customHeight="1">
      <c r="A29" s="775" t="s">
        <v>232</v>
      </c>
      <c r="B29" s="775"/>
      <c r="C29" s="775"/>
      <c r="D29" s="775"/>
      <c r="G29" s="826" t="str">
        <f>'4-3长期应收'!E29</f>
        <v>评估人员：苗菁  </v>
      </c>
      <c r="H29" s="826"/>
      <c r="I29" s="826"/>
      <c r="J29" s="826"/>
      <c r="K29" s="826"/>
    </row>
    <row r="30" spans="1:11" ht="15.75" customHeight="1">
      <c r="A30" s="23" t="s">
        <v>233</v>
      </c>
      <c r="G30" s="750" t="str">
        <f>'3-流动汇总'!E20</f>
        <v>复核人员：阮荣</v>
      </c>
      <c r="H30" s="750"/>
      <c r="I30" s="750"/>
      <c r="J30" s="750"/>
      <c r="K30" s="750"/>
    </row>
  </sheetData>
  <sheetProtection/>
  <mergeCells count="10">
    <mergeCell ref="A1:K1"/>
    <mergeCell ref="A2:K2"/>
    <mergeCell ref="J3:K3"/>
    <mergeCell ref="J4:K4"/>
    <mergeCell ref="G29:K29"/>
    <mergeCell ref="G30:K30"/>
    <mergeCell ref="A26:B26"/>
    <mergeCell ref="A27:B27"/>
    <mergeCell ref="A28:B28"/>
    <mergeCell ref="A29:D29"/>
  </mergeCells>
  <printOptions horizontalCentered="1"/>
  <pageMargins left="0.35" right="0.35" top="0.87" bottom="0.87" header="1.06" footer="0.51"/>
  <pageSetup fitToHeight="0" fitToWidth="1" horizontalDpi="300" verticalDpi="300" orientation="landscape" paperSize="9" r:id="rId1"/>
</worksheet>
</file>

<file path=xl/worksheets/sheet39.xml><?xml version="1.0" encoding="utf-8"?>
<worksheet xmlns="http://schemas.openxmlformats.org/spreadsheetml/2006/main" xmlns:r="http://schemas.openxmlformats.org/officeDocument/2006/relationships">
  <sheetPr>
    <pageSetUpPr fitToPage="1"/>
  </sheetPr>
  <dimension ref="A1:Q29"/>
  <sheetViews>
    <sheetView zoomScalePageLayoutView="0" workbookViewId="0" topLeftCell="A3">
      <selection activeCell="N30" sqref="N30"/>
    </sheetView>
  </sheetViews>
  <sheetFormatPr defaultColWidth="9.00390625" defaultRowHeight="15.75" customHeight="1"/>
  <cols>
    <col min="1" max="1" width="5.50390625" style="3" customWidth="1"/>
    <col min="2" max="2" width="7.25390625" style="3" customWidth="1"/>
    <col min="3" max="3" width="9.125" style="3" customWidth="1"/>
    <col min="4" max="4" width="10.875" style="3" customWidth="1"/>
    <col min="5" max="5" width="5.375" style="3" customWidth="1"/>
    <col min="6" max="6" width="6.375" style="3" customWidth="1"/>
    <col min="7" max="7" width="4.50390625" style="3" customWidth="1"/>
    <col min="8" max="8" width="7.75390625" style="3" customWidth="1"/>
    <col min="9" max="9" width="7.25390625" style="3" customWidth="1"/>
    <col min="10" max="10" width="8.50390625" style="3" customWidth="1"/>
    <col min="11" max="11" width="8.00390625" style="3" customWidth="1"/>
    <col min="12" max="12" width="6.50390625" style="3" customWidth="1"/>
    <col min="13" max="13" width="7.00390625" style="3" customWidth="1"/>
    <col min="14" max="14" width="7.875" style="3" customWidth="1"/>
    <col min="15" max="15" width="7.75390625" style="3" customWidth="1"/>
    <col min="16" max="16" width="7.25390625" style="3" customWidth="1"/>
    <col min="17" max="17" width="6.00390625" style="3" customWidth="1"/>
    <col min="18" max="16384" width="9.00390625" style="3" customWidth="1"/>
  </cols>
  <sheetData>
    <row r="1" spans="1:17" s="1" customFormat="1" ht="30" customHeight="1">
      <c r="A1" s="740" t="s">
        <v>398</v>
      </c>
      <c r="B1" s="740"/>
      <c r="C1" s="740"/>
      <c r="D1" s="740"/>
      <c r="E1" s="740"/>
      <c r="F1" s="740"/>
      <c r="G1" s="740"/>
      <c r="H1" s="740"/>
      <c r="I1" s="740"/>
      <c r="J1" s="740"/>
      <c r="K1" s="740"/>
      <c r="L1" s="740"/>
      <c r="M1" s="740"/>
      <c r="N1" s="740"/>
      <c r="O1" s="740"/>
      <c r="P1" s="740"/>
      <c r="Q1" s="740"/>
    </row>
    <row r="2" spans="1:17" s="1" customFormat="1" ht="30" customHeight="1">
      <c r="A2" s="837" t="s">
        <v>399</v>
      </c>
      <c r="B2" s="837"/>
      <c r="C2" s="837"/>
      <c r="D2" s="837"/>
      <c r="E2" s="837"/>
      <c r="F2" s="837"/>
      <c r="G2" s="837"/>
      <c r="H2" s="837"/>
      <c r="I2" s="837"/>
      <c r="J2" s="837"/>
      <c r="K2" s="837"/>
      <c r="L2" s="837"/>
      <c r="M2" s="837"/>
      <c r="N2" s="837"/>
      <c r="O2" s="837"/>
      <c r="P2" s="837"/>
      <c r="Q2" s="837"/>
    </row>
    <row r="3" spans="1:17" ht="13.5" customHeight="1">
      <c r="A3" s="742" t="str">
        <f>'4-4股权投资'!A2</f>
        <v>评估基准日：2018年6月14日</v>
      </c>
      <c r="B3" s="743"/>
      <c r="C3" s="743"/>
      <c r="D3" s="743"/>
      <c r="E3" s="743"/>
      <c r="F3" s="743"/>
      <c r="G3" s="743"/>
      <c r="H3" s="743"/>
      <c r="I3" s="743"/>
      <c r="J3" s="743"/>
      <c r="K3" s="743"/>
      <c r="L3" s="743"/>
      <c r="M3" s="743"/>
      <c r="N3" s="743"/>
      <c r="O3" s="743"/>
      <c r="P3" s="743"/>
      <c r="Q3" s="743"/>
    </row>
    <row r="4" spans="7:17" ht="13.5" customHeight="1">
      <c r="G4" s="5"/>
      <c r="H4" s="5"/>
      <c r="I4" s="5"/>
      <c r="J4" s="5"/>
      <c r="K4" s="5"/>
      <c r="L4" s="5"/>
      <c r="M4" s="5"/>
      <c r="N4" s="5"/>
      <c r="O4" s="751" t="s">
        <v>400</v>
      </c>
      <c r="P4" s="751"/>
      <c r="Q4" s="751"/>
    </row>
    <row r="5" spans="1:17" ht="15.75" customHeight="1">
      <c r="A5" s="744" t="str">
        <f>'4-4股权投资'!A4</f>
        <v>被评估单位（或者产权持有单位）：威海万紫千红家具有限公司</v>
      </c>
      <c r="B5" s="744"/>
      <c r="C5" s="744"/>
      <c r="D5" s="744"/>
      <c r="E5" s="744"/>
      <c r="F5" s="744"/>
      <c r="O5" s="774" t="s">
        <v>3</v>
      </c>
      <c r="P5" s="774"/>
      <c r="Q5" s="774"/>
    </row>
    <row r="6" spans="1:17" s="2" customFormat="1" ht="15.75" customHeight="1">
      <c r="A6" s="777" t="s">
        <v>5</v>
      </c>
      <c r="B6" s="777" t="s">
        <v>401</v>
      </c>
      <c r="C6" s="794" t="s">
        <v>402</v>
      </c>
      <c r="D6" s="794" t="s">
        <v>403</v>
      </c>
      <c r="E6" s="777" t="s">
        <v>404</v>
      </c>
      <c r="F6" s="800" t="s">
        <v>405</v>
      </c>
      <c r="G6" s="834" t="s">
        <v>299</v>
      </c>
      <c r="H6" s="834" t="s">
        <v>406</v>
      </c>
      <c r="I6" s="800" t="s">
        <v>407</v>
      </c>
      <c r="J6" s="777" t="s">
        <v>90</v>
      </c>
      <c r="K6" s="778"/>
      <c r="L6" s="777" t="s">
        <v>91</v>
      </c>
      <c r="M6" s="778"/>
      <c r="N6" s="778"/>
      <c r="O6" s="800" t="s">
        <v>126</v>
      </c>
      <c r="P6" s="794" t="s">
        <v>408</v>
      </c>
      <c r="Q6" s="800" t="s">
        <v>8</v>
      </c>
    </row>
    <row r="7" spans="1:17" s="2" customFormat="1" ht="36.75" customHeight="1">
      <c r="A7" s="778"/>
      <c r="B7" s="778"/>
      <c r="C7" s="795"/>
      <c r="D7" s="802"/>
      <c r="E7" s="778"/>
      <c r="F7" s="778"/>
      <c r="G7" s="835"/>
      <c r="H7" s="835"/>
      <c r="I7" s="778"/>
      <c r="J7" s="34" t="s">
        <v>409</v>
      </c>
      <c r="K7" s="9" t="s">
        <v>410</v>
      </c>
      <c r="L7" s="9" t="s">
        <v>409</v>
      </c>
      <c r="M7" s="9" t="s">
        <v>335</v>
      </c>
      <c r="N7" s="9" t="s">
        <v>410</v>
      </c>
      <c r="O7" s="778"/>
      <c r="P7" s="795"/>
      <c r="Q7" s="778"/>
    </row>
    <row r="8" spans="1:17" ht="15.75" customHeight="1">
      <c r="A8" s="11"/>
      <c r="B8" s="16"/>
      <c r="C8" s="16"/>
      <c r="D8" s="16"/>
      <c r="E8" s="11"/>
      <c r="F8" s="12"/>
      <c r="G8" s="12"/>
      <c r="H8" s="29"/>
      <c r="I8" s="14" t="s">
        <v>141</v>
      </c>
      <c r="J8" s="13"/>
      <c r="K8" s="14"/>
      <c r="L8" s="14"/>
      <c r="M8" s="105"/>
      <c r="N8" s="14"/>
      <c r="O8" s="14" t="s">
        <v>141</v>
      </c>
      <c r="P8" s="14"/>
      <c r="Q8" s="16"/>
    </row>
    <row r="9" spans="1:17" ht="15.75" customHeight="1">
      <c r="A9" s="11"/>
      <c r="B9" s="16"/>
      <c r="C9" s="16"/>
      <c r="D9" s="16"/>
      <c r="E9" s="11"/>
      <c r="F9" s="12"/>
      <c r="G9" s="12"/>
      <c r="H9" s="29"/>
      <c r="I9" s="14" t="s">
        <v>141</v>
      </c>
      <c r="J9" s="13"/>
      <c r="K9" s="14"/>
      <c r="L9" s="14"/>
      <c r="M9" s="105"/>
      <c r="N9" s="14"/>
      <c r="O9" s="14" t="s">
        <v>141</v>
      </c>
      <c r="P9" s="14"/>
      <c r="Q9" s="16"/>
    </row>
    <row r="10" spans="1:17" ht="15.75" customHeight="1">
      <c r="A10" s="11"/>
      <c r="B10" s="16"/>
      <c r="C10" s="16"/>
      <c r="D10" s="16"/>
      <c r="E10" s="11"/>
      <c r="F10" s="12"/>
      <c r="G10" s="12"/>
      <c r="H10" s="29"/>
      <c r="I10" s="14"/>
      <c r="J10" s="13"/>
      <c r="K10" s="14"/>
      <c r="L10" s="14"/>
      <c r="M10" s="105"/>
      <c r="N10" s="14"/>
      <c r="O10" s="14"/>
      <c r="P10" s="14"/>
      <c r="Q10" s="16"/>
    </row>
    <row r="11" spans="1:17" ht="15.75" customHeight="1">
      <c r="A11" s="11"/>
      <c r="B11" s="16"/>
      <c r="C11" s="16"/>
      <c r="D11" s="16"/>
      <c r="E11" s="11"/>
      <c r="F11" s="12"/>
      <c r="G11" s="12"/>
      <c r="H11" s="29"/>
      <c r="I11" s="14"/>
      <c r="J11" s="13"/>
      <c r="K11" s="14"/>
      <c r="L11" s="14"/>
      <c r="M11" s="105"/>
      <c r="N11" s="14"/>
      <c r="O11" s="14"/>
      <c r="P11" s="14"/>
      <c r="Q11" s="16"/>
    </row>
    <row r="12" spans="1:17" ht="15.75" customHeight="1">
      <c r="A12" s="11"/>
      <c r="B12" s="16"/>
      <c r="C12" s="16"/>
      <c r="D12" s="16"/>
      <c r="E12" s="11"/>
      <c r="F12" s="12"/>
      <c r="G12" s="12"/>
      <c r="H12" s="29"/>
      <c r="I12" s="14"/>
      <c r="J12" s="13"/>
      <c r="K12" s="14"/>
      <c r="L12" s="14"/>
      <c r="M12" s="105"/>
      <c r="N12" s="14"/>
      <c r="O12" s="14"/>
      <c r="P12" s="14"/>
      <c r="Q12" s="16"/>
    </row>
    <row r="13" spans="1:17" ht="15.75" customHeight="1">
      <c r="A13" s="11"/>
      <c r="B13" s="16"/>
      <c r="C13" s="16"/>
      <c r="D13" s="16"/>
      <c r="E13" s="11"/>
      <c r="F13" s="12"/>
      <c r="G13" s="12"/>
      <c r="H13" s="29"/>
      <c r="I13" s="14"/>
      <c r="J13" s="13"/>
      <c r="K13" s="14"/>
      <c r="L13" s="14"/>
      <c r="M13" s="105"/>
      <c r="N13" s="14"/>
      <c r="O13" s="14"/>
      <c r="P13" s="14"/>
      <c r="Q13" s="16"/>
    </row>
    <row r="14" spans="1:17" ht="15.75" customHeight="1">
      <c r="A14" s="11"/>
      <c r="B14" s="16"/>
      <c r="C14" s="16"/>
      <c r="D14" s="16"/>
      <c r="E14" s="11"/>
      <c r="F14" s="12"/>
      <c r="G14" s="12"/>
      <c r="H14" s="29"/>
      <c r="I14" s="14"/>
      <c r="J14" s="13"/>
      <c r="K14" s="14"/>
      <c r="L14" s="14"/>
      <c r="M14" s="105"/>
      <c r="N14" s="14"/>
      <c r="O14" s="14"/>
      <c r="P14" s="14"/>
      <c r="Q14" s="16"/>
    </row>
    <row r="15" spans="1:17" ht="15.75" customHeight="1">
      <c r="A15" s="11"/>
      <c r="B15" s="16"/>
      <c r="C15" s="16"/>
      <c r="D15" s="16"/>
      <c r="E15" s="11"/>
      <c r="F15" s="12"/>
      <c r="G15" s="12"/>
      <c r="H15" s="29"/>
      <c r="I15" s="14" t="s">
        <v>141</v>
      </c>
      <c r="J15" s="13"/>
      <c r="K15" s="14"/>
      <c r="L15" s="14"/>
      <c r="M15" s="105"/>
      <c r="N15" s="14"/>
      <c r="O15" s="14" t="s">
        <v>141</v>
      </c>
      <c r="P15" s="14"/>
      <c r="Q15" s="16"/>
    </row>
    <row r="16" spans="1:17" ht="15.75" customHeight="1">
      <c r="A16" s="11"/>
      <c r="B16" s="16"/>
      <c r="C16" s="16"/>
      <c r="D16" s="16"/>
      <c r="E16" s="11"/>
      <c r="F16" s="12"/>
      <c r="G16" s="12"/>
      <c r="H16" s="29"/>
      <c r="I16" s="14" t="s">
        <v>141</v>
      </c>
      <c r="J16" s="13"/>
      <c r="K16" s="14"/>
      <c r="L16" s="14"/>
      <c r="M16" s="105"/>
      <c r="N16" s="14"/>
      <c r="O16" s="14" t="s">
        <v>141</v>
      </c>
      <c r="P16" s="14"/>
      <c r="Q16" s="16"/>
    </row>
    <row r="17" spans="1:17" ht="15.75" customHeight="1">
      <c r="A17" s="11"/>
      <c r="B17" s="16"/>
      <c r="C17" s="16"/>
      <c r="D17" s="16"/>
      <c r="E17" s="11"/>
      <c r="F17" s="12"/>
      <c r="G17" s="12"/>
      <c r="H17" s="29"/>
      <c r="I17" s="14" t="s">
        <v>141</v>
      </c>
      <c r="J17" s="13"/>
      <c r="K17" s="14"/>
      <c r="L17" s="14"/>
      <c r="M17" s="105"/>
      <c r="N17" s="14"/>
      <c r="O17" s="14" t="s">
        <v>141</v>
      </c>
      <c r="P17" s="14"/>
      <c r="Q17" s="16"/>
    </row>
    <row r="18" spans="1:17" ht="15.75" customHeight="1">
      <c r="A18" s="11"/>
      <c r="B18" s="16"/>
      <c r="C18" s="16"/>
      <c r="D18" s="16"/>
      <c r="E18" s="11"/>
      <c r="F18" s="12"/>
      <c r="G18" s="12"/>
      <c r="H18" s="29"/>
      <c r="I18" s="14" t="s">
        <v>141</v>
      </c>
      <c r="J18" s="13"/>
      <c r="K18" s="14"/>
      <c r="L18" s="14"/>
      <c r="M18" s="105"/>
      <c r="N18" s="14"/>
      <c r="O18" s="14" t="s">
        <v>141</v>
      </c>
      <c r="P18" s="14"/>
      <c r="Q18" s="16"/>
    </row>
    <row r="19" spans="1:17" ht="15.75" customHeight="1">
      <c r="A19" s="11"/>
      <c r="B19" s="16"/>
      <c r="C19" s="16"/>
      <c r="D19" s="16"/>
      <c r="E19" s="11"/>
      <c r="F19" s="12"/>
      <c r="G19" s="12"/>
      <c r="H19" s="29"/>
      <c r="I19" s="14" t="s">
        <v>141</v>
      </c>
      <c r="J19" s="13"/>
      <c r="K19" s="14"/>
      <c r="L19" s="14"/>
      <c r="M19" s="105"/>
      <c r="N19" s="14"/>
      <c r="O19" s="14" t="s">
        <v>141</v>
      </c>
      <c r="P19" s="14"/>
      <c r="Q19" s="16"/>
    </row>
    <row r="20" spans="1:17" ht="15.75" customHeight="1">
      <c r="A20" s="11"/>
      <c r="B20" s="16"/>
      <c r="C20" s="16"/>
      <c r="D20" s="16"/>
      <c r="E20" s="11"/>
      <c r="F20" s="12"/>
      <c r="G20" s="12"/>
      <c r="H20" s="29"/>
      <c r="I20" s="14" t="s">
        <v>141</v>
      </c>
      <c r="J20" s="13"/>
      <c r="K20" s="14"/>
      <c r="L20" s="14"/>
      <c r="M20" s="105"/>
      <c r="N20" s="14"/>
      <c r="O20" s="14" t="s">
        <v>141</v>
      </c>
      <c r="P20" s="14"/>
      <c r="Q20" s="16"/>
    </row>
    <row r="21" spans="1:17" ht="15.75" customHeight="1">
      <c r="A21" s="11"/>
      <c r="B21" s="16"/>
      <c r="C21" s="16"/>
      <c r="D21" s="16"/>
      <c r="E21" s="11"/>
      <c r="F21" s="12"/>
      <c r="G21" s="12"/>
      <c r="H21" s="29"/>
      <c r="I21" s="14" t="s">
        <v>141</v>
      </c>
      <c r="J21" s="13"/>
      <c r="K21" s="14"/>
      <c r="L21" s="14"/>
      <c r="M21" s="105"/>
      <c r="N21" s="14"/>
      <c r="O21" s="14" t="s">
        <v>141</v>
      </c>
      <c r="P21" s="14"/>
      <c r="Q21" s="16"/>
    </row>
    <row r="22" spans="1:17" ht="15.75" customHeight="1">
      <c r="A22" s="11"/>
      <c r="B22" s="16"/>
      <c r="C22" s="16"/>
      <c r="D22" s="16"/>
      <c r="E22" s="11"/>
      <c r="F22" s="12"/>
      <c r="G22" s="12"/>
      <c r="H22" s="29"/>
      <c r="I22" s="14" t="s">
        <v>141</v>
      </c>
      <c r="J22" s="13"/>
      <c r="K22" s="14"/>
      <c r="L22" s="14"/>
      <c r="M22" s="105"/>
      <c r="N22" s="14"/>
      <c r="O22" s="14" t="s">
        <v>141</v>
      </c>
      <c r="P22" s="14"/>
      <c r="Q22" s="16"/>
    </row>
    <row r="23" spans="1:17" ht="15.75" customHeight="1">
      <c r="A23" s="11"/>
      <c r="B23" s="16"/>
      <c r="C23" s="16"/>
      <c r="D23" s="16"/>
      <c r="E23" s="11"/>
      <c r="F23" s="12"/>
      <c r="G23" s="12"/>
      <c r="H23" s="29"/>
      <c r="I23" s="14" t="s">
        <v>141</v>
      </c>
      <c r="J23" s="13"/>
      <c r="K23" s="14"/>
      <c r="L23" s="14"/>
      <c r="M23" s="105"/>
      <c r="N23" s="14"/>
      <c r="O23" s="14" t="s">
        <v>141</v>
      </c>
      <c r="P23" s="14"/>
      <c r="Q23" s="16"/>
    </row>
    <row r="24" spans="1:17" ht="15.75" customHeight="1">
      <c r="A24" s="11"/>
      <c r="B24" s="16"/>
      <c r="C24" s="16"/>
      <c r="D24" s="16"/>
      <c r="E24" s="11"/>
      <c r="F24" s="12"/>
      <c r="G24" s="12"/>
      <c r="H24" s="29"/>
      <c r="I24" s="14"/>
      <c r="J24" s="13"/>
      <c r="K24" s="14"/>
      <c r="L24" s="14"/>
      <c r="M24" s="105"/>
      <c r="N24" s="14"/>
      <c r="O24" s="14" t="s">
        <v>141</v>
      </c>
      <c r="P24" s="14"/>
      <c r="Q24" s="16"/>
    </row>
    <row r="25" spans="1:17" ht="15.75" customHeight="1">
      <c r="A25" s="747" t="s">
        <v>251</v>
      </c>
      <c r="B25" s="838"/>
      <c r="C25" s="839"/>
      <c r="D25" s="331"/>
      <c r="E25" s="11"/>
      <c r="F25" s="12"/>
      <c r="G25" s="12"/>
      <c r="H25" s="29"/>
      <c r="I25" s="14" t="s">
        <v>141</v>
      </c>
      <c r="J25" s="13"/>
      <c r="K25" s="14"/>
      <c r="L25" s="14"/>
      <c r="M25" s="105"/>
      <c r="N25" s="14"/>
      <c r="O25" s="14" t="s">
        <v>141</v>
      </c>
      <c r="P25" s="14"/>
      <c r="Q25" s="16"/>
    </row>
    <row r="26" spans="1:17" ht="15.75" customHeight="1">
      <c r="A26" s="747" t="s">
        <v>411</v>
      </c>
      <c r="B26" s="797"/>
      <c r="C26" s="748"/>
      <c r="D26" s="34"/>
      <c r="E26" s="11"/>
      <c r="F26" s="12"/>
      <c r="G26" s="12"/>
      <c r="H26" s="29"/>
      <c r="I26" s="14"/>
      <c r="J26" s="13"/>
      <c r="K26" s="14"/>
      <c r="L26" s="14"/>
      <c r="M26" s="105"/>
      <c r="N26" s="14"/>
      <c r="O26" s="14" t="s">
        <v>141</v>
      </c>
      <c r="P26" s="14"/>
      <c r="Q26" s="16"/>
    </row>
    <row r="27" spans="1:17" ht="15.75" customHeight="1">
      <c r="A27" s="747" t="s">
        <v>222</v>
      </c>
      <c r="B27" s="797"/>
      <c r="C27" s="748"/>
      <c r="D27" s="34"/>
      <c r="E27" s="11"/>
      <c r="F27" s="12"/>
      <c r="G27" s="12"/>
      <c r="H27" s="15"/>
      <c r="I27" s="14"/>
      <c r="J27" s="13"/>
      <c r="K27" s="14"/>
      <c r="L27" s="14"/>
      <c r="M27" s="105"/>
      <c r="N27" s="14"/>
      <c r="O27" s="14" t="s">
        <v>141</v>
      </c>
      <c r="P27" s="14"/>
      <c r="Q27" s="16"/>
    </row>
    <row r="28" spans="1:17" ht="15.75" customHeight="1">
      <c r="A28" s="828" t="s">
        <v>232</v>
      </c>
      <c r="B28" s="828"/>
      <c r="C28" s="828"/>
      <c r="D28" s="828"/>
      <c r="J28" s="836" t="str">
        <f>'4-4股权投资'!G29</f>
        <v>评估人员：苗菁  </v>
      </c>
      <c r="K28" s="836"/>
      <c r="L28" s="836"/>
      <c r="M28" s="836"/>
      <c r="N28" s="836"/>
      <c r="O28" s="836"/>
      <c r="P28" s="836"/>
      <c r="Q28" s="836"/>
    </row>
    <row r="29" spans="1:14" ht="15.75" customHeight="1">
      <c r="A29" s="23" t="s">
        <v>233</v>
      </c>
      <c r="N29" s="3" t="str">
        <f>'3-流动汇总'!E20</f>
        <v>复核人员：阮荣</v>
      </c>
    </row>
  </sheetData>
  <sheetProtection/>
  <mergeCells count="25">
    <mergeCell ref="J28:Q28"/>
    <mergeCell ref="Q6:Q7"/>
    <mergeCell ref="A1:Q1"/>
    <mergeCell ref="A2:Q2"/>
    <mergeCell ref="A3:Q3"/>
    <mergeCell ref="O4:Q4"/>
    <mergeCell ref="A25:C25"/>
    <mergeCell ref="A6:A7"/>
    <mergeCell ref="B6:B7"/>
    <mergeCell ref="G6:G7"/>
    <mergeCell ref="A5:F5"/>
    <mergeCell ref="O5:Q5"/>
    <mergeCell ref="J6:K6"/>
    <mergeCell ref="L6:N6"/>
    <mergeCell ref="O6:O7"/>
    <mergeCell ref="P6:P7"/>
    <mergeCell ref="D6:D7"/>
    <mergeCell ref="I6:I7"/>
    <mergeCell ref="H6:H7"/>
    <mergeCell ref="A26:C26"/>
    <mergeCell ref="A27:C27"/>
    <mergeCell ref="A28:D28"/>
    <mergeCell ref="E6:E7"/>
    <mergeCell ref="C6:C7"/>
    <mergeCell ref="F6:F7"/>
  </mergeCells>
  <printOptions horizontalCentered="1"/>
  <pageMargins left="1" right="1" top="0.87" bottom="0.87" header="1.06" footer="0.51"/>
  <pageSetup fitToHeight="0" fitToWidth="1" horizontalDpi="300" verticalDpi="300" orientation="landscape" paperSize="9" scale="94" r:id="rId3"/>
  <legacyDrawing r:id="rId2"/>
</worksheet>
</file>

<file path=xl/worksheets/sheet4.xml><?xml version="1.0" encoding="utf-8"?>
<worksheet xmlns="http://schemas.openxmlformats.org/spreadsheetml/2006/main" xmlns:r="http://schemas.openxmlformats.org/officeDocument/2006/relationships">
  <sheetPr>
    <tabColor indexed="17"/>
    <pageSetUpPr fitToPage="1"/>
  </sheetPr>
  <dimension ref="A1:F20"/>
  <sheetViews>
    <sheetView zoomScalePageLayoutView="0" workbookViewId="0" topLeftCell="A7">
      <selection activeCell="C19" sqref="C19"/>
    </sheetView>
  </sheetViews>
  <sheetFormatPr defaultColWidth="9.00390625" defaultRowHeight="15.75" customHeight="1"/>
  <cols>
    <col min="1" max="1" width="7.50390625" style="3" customWidth="1"/>
    <col min="2" max="2" width="24.125" style="3" customWidth="1"/>
    <col min="3" max="3" width="20.375" style="3" customWidth="1"/>
    <col min="4" max="4" width="20.25390625" style="3" customWidth="1"/>
    <col min="5" max="5" width="17.75390625" style="3" customWidth="1"/>
    <col min="6" max="6" width="17.375" style="3" customWidth="1"/>
    <col min="7" max="16384" width="9.00390625" style="3" customWidth="1"/>
  </cols>
  <sheetData>
    <row r="1" spans="1:6" s="1" customFormat="1" ht="30" customHeight="1">
      <c r="A1" s="740" t="s">
        <v>167</v>
      </c>
      <c r="B1" s="741"/>
      <c r="C1" s="741"/>
      <c r="D1" s="741"/>
      <c r="E1" s="741"/>
      <c r="F1" s="741"/>
    </row>
    <row r="2" spans="1:6" ht="13.5" customHeight="1">
      <c r="A2" s="742" t="str">
        <f>'1-汇总表'!A2:F2</f>
        <v>评估基准日：2018年6月14日</v>
      </c>
      <c r="B2" s="743"/>
      <c r="C2" s="743"/>
      <c r="D2" s="743"/>
      <c r="E2" s="743"/>
      <c r="F2" s="743"/>
    </row>
    <row r="3" spans="4:6" ht="13.5" customHeight="1">
      <c r="D3" s="5"/>
      <c r="E3" s="5"/>
      <c r="F3" s="37" t="s">
        <v>168</v>
      </c>
    </row>
    <row r="4" spans="1:6" s="358" customFormat="1" ht="15.75" customHeight="1">
      <c r="A4" s="744" t="str">
        <f>'2-分类汇总'!A4</f>
        <v>被评估单位（或者产权持有单位）：威海万紫千红家具有限公司</v>
      </c>
      <c r="B4" s="744"/>
      <c r="C4" s="744"/>
      <c r="F4" s="471" t="s">
        <v>3</v>
      </c>
    </row>
    <row r="5" spans="1:6" s="2" customFormat="1" ht="15.75" customHeight="1">
      <c r="A5" s="472" t="s">
        <v>169</v>
      </c>
      <c r="B5" s="472" t="s">
        <v>125</v>
      </c>
      <c r="C5" s="473" t="s">
        <v>90</v>
      </c>
      <c r="D5" s="472" t="s">
        <v>91</v>
      </c>
      <c r="E5" s="404" t="s">
        <v>92</v>
      </c>
      <c r="F5" s="472" t="s">
        <v>126</v>
      </c>
    </row>
    <row r="6" spans="1:6" ht="15.75" customHeight="1">
      <c r="A6" s="81" t="s">
        <v>170</v>
      </c>
      <c r="B6" s="16" t="s">
        <v>171</v>
      </c>
      <c r="C6" s="70"/>
      <c r="D6" s="69"/>
      <c r="E6" s="14"/>
      <c r="F6" s="14" t="s">
        <v>141</v>
      </c>
    </row>
    <row r="7" spans="1:6" ht="15.75" customHeight="1">
      <c r="A7" s="81" t="s">
        <v>172</v>
      </c>
      <c r="B7" s="16" t="s">
        <v>129</v>
      </c>
      <c r="C7" s="70"/>
      <c r="D7" s="69"/>
      <c r="E7" s="14"/>
      <c r="F7" s="14" t="s">
        <v>141</v>
      </c>
    </row>
    <row r="8" spans="1:6" ht="15.75" customHeight="1">
      <c r="A8" s="81" t="s">
        <v>173</v>
      </c>
      <c r="B8" s="16" t="s">
        <v>130</v>
      </c>
      <c r="C8" s="70"/>
      <c r="D8" s="69"/>
      <c r="E8" s="14"/>
      <c r="F8" s="14" t="s">
        <v>141</v>
      </c>
    </row>
    <row r="9" spans="1:6" ht="15.75" customHeight="1">
      <c r="A9" s="81" t="s">
        <v>174</v>
      </c>
      <c r="B9" s="474" t="s">
        <v>131</v>
      </c>
      <c r="C9" s="475"/>
      <c r="D9" s="475"/>
      <c r="E9" s="403"/>
      <c r="F9" s="14" t="s">
        <v>141</v>
      </c>
    </row>
    <row r="10" spans="1:6" ht="15.75" customHeight="1">
      <c r="A10" s="81" t="s">
        <v>175</v>
      </c>
      <c r="B10" s="476" t="s">
        <v>176</v>
      </c>
      <c r="C10" s="69"/>
      <c r="D10" s="69"/>
      <c r="E10" s="14"/>
      <c r="F10" s="13" t="s">
        <v>141</v>
      </c>
    </row>
    <row r="11" spans="1:6" ht="15.75" customHeight="1">
      <c r="A11" s="81" t="s">
        <v>177</v>
      </c>
      <c r="B11" s="16" t="s">
        <v>133</v>
      </c>
      <c r="C11" s="477"/>
      <c r="D11" s="294"/>
      <c r="E11" s="63"/>
      <c r="F11" s="14" t="s">
        <v>141</v>
      </c>
    </row>
    <row r="12" spans="1:6" ht="15.75" customHeight="1">
      <c r="A12" s="81" t="s">
        <v>178</v>
      </c>
      <c r="B12" s="16" t="s">
        <v>134</v>
      </c>
      <c r="C12" s="70"/>
      <c r="D12" s="69"/>
      <c r="E12" s="14"/>
      <c r="F12" s="14" t="s">
        <v>141</v>
      </c>
    </row>
    <row r="13" spans="1:6" ht="15.75" customHeight="1">
      <c r="A13" s="81" t="s">
        <v>179</v>
      </c>
      <c r="B13" s="16" t="s">
        <v>135</v>
      </c>
      <c r="C13" s="70"/>
      <c r="D13" s="70"/>
      <c r="E13" s="14"/>
      <c r="F13" s="14" t="s">
        <v>141</v>
      </c>
    </row>
    <row r="14" spans="1:6" ht="15.75" customHeight="1">
      <c r="A14" s="81" t="s">
        <v>180</v>
      </c>
      <c r="B14" s="16" t="s">
        <v>136</v>
      </c>
      <c r="C14" s="70">
        <f>'3-9存货汇总'!C18</f>
        <v>0</v>
      </c>
      <c r="D14" s="69">
        <f>'3-9存货汇总'!D18</f>
        <v>9033724.72</v>
      </c>
      <c r="E14" s="14">
        <f>D14</f>
        <v>9033724.72</v>
      </c>
      <c r="F14" s="14" t="s">
        <v>141</v>
      </c>
    </row>
    <row r="15" spans="1:6" ht="15.75" customHeight="1">
      <c r="A15" s="81" t="s">
        <v>181</v>
      </c>
      <c r="B15" s="16" t="s">
        <v>137</v>
      </c>
      <c r="C15" s="70"/>
      <c r="D15" s="69"/>
      <c r="E15" s="14"/>
      <c r="F15" s="14" t="s">
        <v>141</v>
      </c>
    </row>
    <row r="16" spans="1:6" ht="15.75" customHeight="1">
      <c r="A16" s="81" t="s">
        <v>182</v>
      </c>
      <c r="B16" s="16" t="s">
        <v>138</v>
      </c>
      <c r="C16" s="70"/>
      <c r="D16" s="69"/>
      <c r="E16" s="14"/>
      <c r="F16" s="14" t="s">
        <v>141</v>
      </c>
    </row>
    <row r="17" spans="1:6" ht="15.75" customHeight="1">
      <c r="A17" s="15"/>
      <c r="B17" s="472"/>
      <c r="C17" s="70"/>
      <c r="D17" s="69"/>
      <c r="E17" s="14"/>
      <c r="F17" s="14"/>
    </row>
    <row r="18" spans="1:6" ht="15.75" customHeight="1">
      <c r="A18" s="745" t="s">
        <v>45</v>
      </c>
      <c r="B18" s="746"/>
      <c r="C18" s="13">
        <f>SUM(C6:C17)</f>
        <v>0</v>
      </c>
      <c r="D18" s="13">
        <f>SUM(D6:D17)</f>
        <v>9033724.72</v>
      </c>
      <c r="E18" s="13">
        <f>E14</f>
        <v>9033724.72</v>
      </c>
      <c r="F18" s="329"/>
    </row>
    <row r="19" spans="1:6" ht="15.75" customHeight="1">
      <c r="A19" s="23"/>
      <c r="E19" s="651" t="s">
        <v>800</v>
      </c>
      <c r="F19" s="332"/>
    </row>
    <row r="20" spans="1:5" ht="15.75" customHeight="1">
      <c r="A20" s="91"/>
      <c r="E20" s="652" t="s">
        <v>801</v>
      </c>
    </row>
  </sheetData>
  <sheetProtection/>
  <mergeCells count="4">
    <mergeCell ref="A1:F1"/>
    <mergeCell ref="A2:F2"/>
    <mergeCell ref="A4:C4"/>
    <mergeCell ref="A18:B18"/>
  </mergeCells>
  <printOptions horizontalCentered="1"/>
  <pageMargins left="1" right="1" top="0.87" bottom="0.87" header="1.06" footer="0.51"/>
  <pageSetup fitToHeight="0" fitToWidth="1" horizontalDpi="300" verticalDpi="300" orientation="landscape" paperSize="9" r:id="rId1"/>
</worksheet>
</file>

<file path=xl/worksheets/sheet40.xml><?xml version="1.0" encoding="utf-8"?>
<worksheet xmlns="http://schemas.openxmlformats.org/spreadsheetml/2006/main" xmlns:r="http://schemas.openxmlformats.org/officeDocument/2006/relationships">
  <dimension ref="A1:R27"/>
  <sheetViews>
    <sheetView zoomScalePageLayoutView="0" workbookViewId="0" topLeftCell="A1">
      <selection activeCell="M28" sqref="M28"/>
    </sheetView>
  </sheetViews>
  <sheetFormatPr defaultColWidth="9.00390625" defaultRowHeight="15.75" outlineLevelCol="1"/>
  <cols>
    <col min="1" max="1" width="5.00390625" style="3" customWidth="1"/>
    <col min="2" max="2" width="8.125" style="3" customWidth="1"/>
    <col min="3" max="3" width="9.50390625" style="3" customWidth="1"/>
    <col min="4" max="4" width="10.375" style="3" customWidth="1"/>
    <col min="5" max="6" width="5.375" style="3" customWidth="1"/>
    <col min="7" max="7" width="4.50390625" style="3" customWidth="1"/>
    <col min="8" max="8" width="6.875" style="3" customWidth="1"/>
    <col min="9" max="9" width="7.125" style="3" customWidth="1"/>
    <col min="10" max="10" width="7.625" style="3" customWidth="1"/>
    <col min="11" max="11" width="7.75390625" style="3" customWidth="1"/>
    <col min="12" max="13" width="8.50390625" style="3" customWidth="1"/>
    <col min="14" max="14" width="6.125" style="3" customWidth="1"/>
    <col min="15" max="15" width="7.25390625" style="3" customWidth="1"/>
    <col min="16" max="16" width="7.50390625" style="3" customWidth="1"/>
    <col min="17" max="17" width="15.25390625" style="3" hidden="1" customWidth="1" outlineLevel="1"/>
    <col min="18" max="18" width="13.125" style="3" hidden="1" customWidth="1" outlineLevel="1"/>
    <col min="19" max="19" width="9.00390625" style="3" customWidth="1" collapsed="1"/>
    <col min="20" max="16384" width="9.00390625" style="3" customWidth="1"/>
  </cols>
  <sheetData>
    <row r="1" spans="1:17" s="1" customFormat="1" ht="30" customHeight="1">
      <c r="A1" s="740" t="s">
        <v>398</v>
      </c>
      <c r="B1" s="740"/>
      <c r="C1" s="740"/>
      <c r="D1" s="740"/>
      <c r="E1" s="740"/>
      <c r="F1" s="740"/>
      <c r="G1" s="740"/>
      <c r="H1" s="740"/>
      <c r="I1" s="740"/>
      <c r="J1" s="740"/>
      <c r="K1" s="740"/>
      <c r="L1" s="740"/>
      <c r="M1" s="740"/>
      <c r="N1" s="740"/>
      <c r="O1" s="740"/>
      <c r="P1" s="740"/>
      <c r="Q1" s="314"/>
    </row>
    <row r="2" spans="1:17" s="1" customFormat="1" ht="30" customHeight="1">
      <c r="A2" s="837" t="s">
        <v>412</v>
      </c>
      <c r="B2" s="837"/>
      <c r="C2" s="837"/>
      <c r="D2" s="837"/>
      <c r="E2" s="837"/>
      <c r="F2" s="837"/>
      <c r="G2" s="837"/>
      <c r="H2" s="837"/>
      <c r="I2" s="837"/>
      <c r="J2" s="837"/>
      <c r="K2" s="837"/>
      <c r="L2" s="837"/>
      <c r="M2" s="837"/>
      <c r="N2" s="837"/>
      <c r="O2" s="837"/>
      <c r="P2" s="837"/>
      <c r="Q2" s="314"/>
    </row>
    <row r="3" spans="1:17" ht="13.5" customHeight="1">
      <c r="A3" s="742" t="str">
        <f>'4-5-1投资性房地产'!A3</f>
        <v>评估基准日：2018年6月14日</v>
      </c>
      <c r="B3" s="743"/>
      <c r="C3" s="743"/>
      <c r="D3" s="743"/>
      <c r="E3" s="743"/>
      <c r="F3" s="743"/>
      <c r="G3" s="743"/>
      <c r="H3" s="743"/>
      <c r="I3" s="743"/>
      <c r="J3" s="743"/>
      <c r="K3" s="743"/>
      <c r="L3" s="743"/>
      <c r="M3" s="743"/>
      <c r="N3" s="743"/>
      <c r="O3" s="743"/>
      <c r="P3" s="743"/>
      <c r="Q3" s="91"/>
    </row>
    <row r="4" spans="2:17" ht="13.5" customHeight="1">
      <c r="B4" s="5"/>
      <c r="C4" s="5"/>
      <c r="D4" s="5"/>
      <c r="E4" s="5"/>
      <c r="F4" s="5"/>
      <c r="G4" s="5"/>
      <c r="H4" s="5"/>
      <c r="I4" s="5"/>
      <c r="J4" s="5"/>
      <c r="K4" s="5"/>
      <c r="L4" s="5"/>
      <c r="M4" s="5"/>
      <c r="N4" s="5"/>
      <c r="O4" s="5"/>
      <c r="P4" s="37" t="s">
        <v>400</v>
      </c>
      <c r="Q4" s="91"/>
    </row>
    <row r="5" spans="1:16" ht="15.75" customHeight="1">
      <c r="A5" s="771" t="str">
        <f>'4-5-1投资性房地产'!A5</f>
        <v>被评估单位（或者产权持有单位）：威海万紫千红家具有限公司</v>
      </c>
      <c r="B5" s="771"/>
      <c r="C5" s="771"/>
      <c r="D5" s="771"/>
      <c r="E5" s="771"/>
      <c r="F5" s="771"/>
      <c r="G5" s="771"/>
      <c r="P5" s="8" t="s">
        <v>3</v>
      </c>
    </row>
    <row r="6" spans="1:18" s="2" customFormat="1" ht="15.75" customHeight="1">
      <c r="A6" s="777" t="s">
        <v>5</v>
      </c>
      <c r="B6" s="777" t="s">
        <v>401</v>
      </c>
      <c r="C6" s="794" t="s">
        <v>402</v>
      </c>
      <c r="D6" s="794" t="s">
        <v>403</v>
      </c>
      <c r="E6" s="777" t="s">
        <v>404</v>
      </c>
      <c r="F6" s="800" t="s">
        <v>405</v>
      </c>
      <c r="G6" s="834" t="s">
        <v>299</v>
      </c>
      <c r="H6" s="834" t="s">
        <v>413</v>
      </c>
      <c r="I6" s="800" t="s">
        <v>407</v>
      </c>
      <c r="J6" s="840" t="s">
        <v>414</v>
      </c>
      <c r="K6" s="841"/>
      <c r="L6" s="794" t="s">
        <v>90</v>
      </c>
      <c r="M6" s="796" t="s">
        <v>91</v>
      </c>
      <c r="N6" s="796" t="s">
        <v>92</v>
      </c>
      <c r="O6" s="800" t="s">
        <v>126</v>
      </c>
      <c r="P6" s="800" t="s">
        <v>8</v>
      </c>
      <c r="Q6" s="844" t="s">
        <v>415</v>
      </c>
      <c r="R6" s="777" t="s">
        <v>416</v>
      </c>
    </row>
    <row r="7" spans="1:18" s="2" customFormat="1" ht="39.75" customHeight="1">
      <c r="A7" s="778"/>
      <c r="B7" s="778"/>
      <c r="C7" s="795"/>
      <c r="D7" s="802"/>
      <c r="E7" s="778"/>
      <c r="F7" s="778"/>
      <c r="G7" s="835"/>
      <c r="H7" s="835"/>
      <c r="I7" s="778"/>
      <c r="J7" s="842"/>
      <c r="K7" s="843"/>
      <c r="L7" s="802"/>
      <c r="M7" s="787"/>
      <c r="N7" s="787"/>
      <c r="O7" s="778"/>
      <c r="P7" s="778"/>
      <c r="Q7" s="845"/>
      <c r="R7" s="778"/>
    </row>
    <row r="8" spans="1:18" ht="15.75" customHeight="1">
      <c r="A8" s="11"/>
      <c r="B8" s="16"/>
      <c r="C8" s="16"/>
      <c r="D8" s="16"/>
      <c r="E8" s="11"/>
      <c r="F8" s="12"/>
      <c r="G8" s="12"/>
      <c r="H8" s="29"/>
      <c r="I8" s="14" t="s">
        <v>141</v>
      </c>
      <c r="J8" s="846"/>
      <c r="K8" s="847"/>
      <c r="L8" s="14"/>
      <c r="M8" s="14"/>
      <c r="N8" s="14"/>
      <c r="O8" s="14" t="s">
        <v>141</v>
      </c>
      <c r="P8" s="16"/>
      <c r="Q8" s="333"/>
      <c r="R8" s="15"/>
    </row>
    <row r="9" spans="1:18" ht="15.75" customHeight="1">
      <c r="A9" s="11"/>
      <c r="B9" s="16"/>
      <c r="C9" s="16"/>
      <c r="D9" s="16"/>
      <c r="E9" s="11"/>
      <c r="F9" s="12"/>
      <c r="G9" s="12"/>
      <c r="H9" s="29"/>
      <c r="I9" s="14" t="s">
        <v>141</v>
      </c>
      <c r="J9" s="846"/>
      <c r="K9" s="847"/>
      <c r="L9" s="14"/>
      <c r="M9" s="14"/>
      <c r="N9" s="14"/>
      <c r="O9" s="14" t="s">
        <v>141</v>
      </c>
      <c r="P9" s="16"/>
      <c r="Q9" s="333"/>
      <c r="R9" s="15"/>
    </row>
    <row r="10" spans="1:18" ht="15.75" customHeight="1">
      <c r="A10" s="11"/>
      <c r="B10" s="16"/>
      <c r="C10" s="16"/>
      <c r="D10" s="16"/>
      <c r="E10" s="11"/>
      <c r="F10" s="12"/>
      <c r="G10" s="12"/>
      <c r="H10" s="29"/>
      <c r="I10" s="14" t="s">
        <v>141</v>
      </c>
      <c r="J10" s="846"/>
      <c r="K10" s="847"/>
      <c r="L10" s="14"/>
      <c r="M10" s="14"/>
      <c r="N10" s="14"/>
      <c r="O10" s="14" t="s">
        <v>141</v>
      </c>
      <c r="P10" s="16"/>
      <c r="Q10" s="333"/>
      <c r="R10" s="15"/>
    </row>
    <row r="11" spans="1:18" ht="15.75" customHeight="1">
      <c r="A11" s="11"/>
      <c r="B11" s="16"/>
      <c r="C11" s="16"/>
      <c r="D11" s="16"/>
      <c r="E11" s="11"/>
      <c r="F11" s="12"/>
      <c r="G11" s="12"/>
      <c r="H11" s="29"/>
      <c r="I11" s="14" t="s">
        <v>141</v>
      </c>
      <c r="J11" s="846"/>
      <c r="K11" s="847"/>
      <c r="L11" s="14"/>
      <c r="M11" s="14"/>
      <c r="N11" s="14"/>
      <c r="O11" s="14" t="s">
        <v>141</v>
      </c>
      <c r="P11" s="16"/>
      <c r="Q11" s="333"/>
      <c r="R11" s="15"/>
    </row>
    <row r="12" spans="1:18" ht="15.75" customHeight="1">
      <c r="A12" s="11"/>
      <c r="B12" s="16"/>
      <c r="C12" s="16"/>
      <c r="D12" s="16"/>
      <c r="E12" s="11"/>
      <c r="F12" s="12"/>
      <c r="G12" s="12"/>
      <c r="H12" s="29"/>
      <c r="I12" s="14" t="s">
        <v>141</v>
      </c>
      <c r="J12" s="846"/>
      <c r="K12" s="847"/>
      <c r="L12" s="14"/>
      <c r="M12" s="14"/>
      <c r="N12" s="14"/>
      <c r="O12" s="14" t="s">
        <v>141</v>
      </c>
      <c r="P12" s="16"/>
      <c r="Q12" s="333"/>
      <c r="R12" s="15"/>
    </row>
    <row r="13" spans="1:18" ht="15.75" customHeight="1">
      <c r="A13" s="11"/>
      <c r="B13" s="16"/>
      <c r="C13" s="16"/>
      <c r="D13" s="16"/>
      <c r="E13" s="11"/>
      <c r="F13" s="12"/>
      <c r="G13" s="12"/>
      <c r="H13" s="29"/>
      <c r="I13" s="14" t="s">
        <v>141</v>
      </c>
      <c r="J13" s="846"/>
      <c r="K13" s="847"/>
      <c r="L13" s="14"/>
      <c r="M13" s="14"/>
      <c r="N13" s="14"/>
      <c r="O13" s="14" t="s">
        <v>141</v>
      </c>
      <c r="P13" s="16"/>
      <c r="Q13" s="333"/>
      <c r="R13" s="15"/>
    </row>
    <row r="14" spans="1:18" ht="15.75" customHeight="1">
      <c r="A14" s="11"/>
      <c r="B14" s="16"/>
      <c r="C14" s="16"/>
      <c r="D14" s="16"/>
      <c r="E14" s="11"/>
      <c r="F14" s="12"/>
      <c r="G14" s="12"/>
      <c r="H14" s="29"/>
      <c r="I14" s="14" t="s">
        <v>141</v>
      </c>
      <c r="J14" s="846"/>
      <c r="K14" s="847"/>
      <c r="L14" s="14"/>
      <c r="M14" s="14"/>
      <c r="N14" s="14"/>
      <c r="O14" s="14" t="s">
        <v>141</v>
      </c>
      <c r="P14" s="16"/>
      <c r="Q14" s="333"/>
      <c r="R14" s="15"/>
    </row>
    <row r="15" spans="1:18" ht="15.75" customHeight="1">
      <c r="A15" s="11"/>
      <c r="B15" s="16"/>
      <c r="C15" s="16"/>
      <c r="D15" s="16"/>
      <c r="E15" s="11"/>
      <c r="F15" s="12"/>
      <c r="G15" s="12"/>
      <c r="H15" s="29"/>
      <c r="I15" s="14" t="s">
        <v>141</v>
      </c>
      <c r="J15" s="846"/>
      <c r="K15" s="847"/>
      <c r="L15" s="14"/>
      <c r="M15" s="14"/>
      <c r="N15" s="14"/>
      <c r="O15" s="14" t="s">
        <v>141</v>
      </c>
      <c r="P15" s="16"/>
      <c r="Q15" s="333"/>
      <c r="R15" s="15"/>
    </row>
    <row r="16" spans="1:18" ht="15.75" customHeight="1">
      <c r="A16" s="11"/>
      <c r="B16" s="16"/>
      <c r="C16" s="16"/>
      <c r="D16" s="16"/>
      <c r="E16" s="11"/>
      <c r="F16" s="12"/>
      <c r="G16" s="12"/>
      <c r="H16" s="29"/>
      <c r="I16" s="14"/>
      <c r="J16" s="846"/>
      <c r="K16" s="847"/>
      <c r="L16" s="14"/>
      <c r="M16" s="14"/>
      <c r="N16" s="14"/>
      <c r="O16" s="14"/>
      <c r="P16" s="16"/>
      <c r="Q16" s="333"/>
      <c r="R16" s="15"/>
    </row>
    <row r="17" spans="1:18" ht="15.75" customHeight="1">
      <c r="A17" s="11"/>
      <c r="B17" s="16"/>
      <c r="C17" s="16"/>
      <c r="D17" s="16"/>
      <c r="E17" s="11"/>
      <c r="F17" s="12"/>
      <c r="G17" s="12"/>
      <c r="H17" s="29"/>
      <c r="I17" s="14"/>
      <c r="J17" s="846"/>
      <c r="K17" s="847"/>
      <c r="L17" s="14"/>
      <c r="M17" s="14"/>
      <c r="N17" s="14"/>
      <c r="O17" s="14"/>
      <c r="P17" s="16"/>
      <c r="Q17" s="333"/>
      <c r="R17" s="15"/>
    </row>
    <row r="18" spans="1:18" ht="15.75" customHeight="1">
      <c r="A18" s="11"/>
      <c r="B18" s="16"/>
      <c r="C18" s="16"/>
      <c r="D18" s="16"/>
      <c r="E18" s="11"/>
      <c r="F18" s="12"/>
      <c r="G18" s="12"/>
      <c r="H18" s="29"/>
      <c r="I18" s="14"/>
      <c r="J18" s="846"/>
      <c r="K18" s="847"/>
      <c r="L18" s="14"/>
      <c r="M18" s="14"/>
      <c r="N18" s="14"/>
      <c r="O18" s="14"/>
      <c r="P18" s="16"/>
      <c r="Q18" s="333"/>
      <c r="R18" s="15"/>
    </row>
    <row r="19" spans="1:18" ht="15.75" customHeight="1">
      <c r="A19" s="11"/>
      <c r="B19" s="16"/>
      <c r="C19" s="16"/>
      <c r="D19" s="16"/>
      <c r="E19" s="11"/>
      <c r="F19" s="12"/>
      <c r="G19" s="12"/>
      <c r="H19" s="29"/>
      <c r="I19" s="14" t="s">
        <v>141</v>
      </c>
      <c r="J19" s="846"/>
      <c r="K19" s="847"/>
      <c r="L19" s="14"/>
      <c r="M19" s="14"/>
      <c r="N19" s="14"/>
      <c r="O19" s="14" t="s">
        <v>141</v>
      </c>
      <c r="P19" s="16"/>
      <c r="Q19" s="333"/>
      <c r="R19" s="15"/>
    </row>
    <row r="20" spans="1:18" ht="15.75" customHeight="1">
      <c r="A20" s="11"/>
      <c r="B20" s="16"/>
      <c r="C20" s="16"/>
      <c r="D20" s="16"/>
      <c r="E20" s="11"/>
      <c r="F20" s="12"/>
      <c r="G20" s="12"/>
      <c r="H20" s="29"/>
      <c r="I20" s="14" t="s">
        <v>141</v>
      </c>
      <c r="J20" s="846"/>
      <c r="K20" s="847"/>
      <c r="L20" s="14"/>
      <c r="M20" s="14"/>
      <c r="N20" s="14"/>
      <c r="O20" s="14" t="s">
        <v>141</v>
      </c>
      <c r="P20" s="16"/>
      <c r="Q20" s="333"/>
      <c r="R20" s="15"/>
    </row>
    <row r="21" spans="1:18" ht="15.75" customHeight="1">
      <c r="A21" s="11"/>
      <c r="B21" s="16"/>
      <c r="C21" s="16"/>
      <c r="D21" s="16"/>
      <c r="E21" s="11"/>
      <c r="F21" s="12"/>
      <c r="G21" s="12"/>
      <c r="H21" s="29"/>
      <c r="I21" s="14" t="s">
        <v>141</v>
      </c>
      <c r="J21" s="846"/>
      <c r="K21" s="847"/>
      <c r="L21" s="14"/>
      <c r="M21" s="14"/>
      <c r="N21" s="14"/>
      <c r="O21" s="14" t="s">
        <v>141</v>
      </c>
      <c r="P21" s="16"/>
      <c r="Q21" s="333"/>
      <c r="R21" s="15"/>
    </row>
    <row r="22" spans="1:18" ht="15.75" customHeight="1">
      <c r="A22" s="11"/>
      <c r="B22" s="16"/>
      <c r="C22" s="16"/>
      <c r="D22" s="16"/>
      <c r="E22" s="11"/>
      <c r="F22" s="12"/>
      <c r="G22" s="12"/>
      <c r="H22" s="29"/>
      <c r="I22" s="14" t="s">
        <v>141</v>
      </c>
      <c r="J22" s="846"/>
      <c r="K22" s="847"/>
      <c r="L22" s="14"/>
      <c r="M22" s="14"/>
      <c r="N22" s="14"/>
      <c r="O22" s="14" t="s">
        <v>141</v>
      </c>
      <c r="P22" s="16"/>
      <c r="Q22" s="333"/>
      <c r="R22" s="15"/>
    </row>
    <row r="23" spans="1:18" ht="15.75" customHeight="1">
      <c r="A23" s="11"/>
      <c r="B23" s="16"/>
      <c r="C23" s="16"/>
      <c r="D23" s="16"/>
      <c r="E23" s="11"/>
      <c r="F23" s="12"/>
      <c r="G23" s="12"/>
      <c r="H23" s="29"/>
      <c r="I23" s="14" t="s">
        <v>141</v>
      </c>
      <c r="J23" s="846"/>
      <c r="K23" s="847"/>
      <c r="L23" s="14"/>
      <c r="M23" s="14"/>
      <c r="N23" s="14"/>
      <c r="O23" s="14" t="s">
        <v>141</v>
      </c>
      <c r="P23" s="16"/>
      <c r="Q23" s="333"/>
      <c r="R23" s="15"/>
    </row>
    <row r="24" spans="1:18" ht="15.75" customHeight="1">
      <c r="A24" s="11"/>
      <c r="B24" s="16"/>
      <c r="C24" s="16"/>
      <c r="D24" s="16"/>
      <c r="E24" s="11"/>
      <c r="F24" s="12"/>
      <c r="G24" s="12"/>
      <c r="H24" s="29"/>
      <c r="I24" s="14"/>
      <c r="J24" s="846"/>
      <c r="K24" s="847"/>
      <c r="L24" s="14"/>
      <c r="M24" s="14"/>
      <c r="N24" s="14"/>
      <c r="O24" s="14" t="s">
        <v>141</v>
      </c>
      <c r="P24" s="16"/>
      <c r="Q24" s="333"/>
      <c r="R24" s="15"/>
    </row>
    <row r="25" spans="1:18" ht="15.75" customHeight="1">
      <c r="A25" s="747" t="s">
        <v>251</v>
      </c>
      <c r="B25" s="838"/>
      <c r="C25" s="839"/>
      <c r="D25" s="331"/>
      <c r="E25" s="11"/>
      <c r="F25" s="12"/>
      <c r="G25" s="12"/>
      <c r="H25" s="29"/>
      <c r="I25" s="14" t="s">
        <v>141</v>
      </c>
      <c r="J25" s="846"/>
      <c r="K25" s="847"/>
      <c r="L25" s="14"/>
      <c r="M25" s="14"/>
      <c r="N25" s="14"/>
      <c r="O25" s="14" t="s">
        <v>141</v>
      </c>
      <c r="P25" s="16"/>
      <c r="Q25" s="333"/>
      <c r="R25" s="15"/>
    </row>
    <row r="26" spans="1:16" ht="15.75" customHeight="1">
      <c r="A26" s="828" t="s">
        <v>232</v>
      </c>
      <c r="B26" s="828"/>
      <c r="C26" s="828"/>
      <c r="D26" s="828"/>
      <c r="J26" s="826" t="str">
        <f>'4-5-1投资性房地产'!J28</f>
        <v>评估人员：苗菁  </v>
      </c>
      <c r="K26" s="826"/>
      <c r="L26" s="826"/>
      <c r="M26" s="826"/>
      <c r="N26" s="826"/>
      <c r="O26" s="826"/>
      <c r="P26" s="826"/>
    </row>
    <row r="27" spans="1:13" ht="15.75" customHeight="1">
      <c r="A27" s="23" t="s">
        <v>233</v>
      </c>
      <c r="M27" s="3" t="str">
        <f>'3-流动汇总'!E20</f>
        <v>复核人员：阮荣</v>
      </c>
    </row>
  </sheetData>
  <sheetProtection/>
  <mergeCells count="42">
    <mergeCell ref="J8:K8"/>
    <mergeCell ref="J9:K9"/>
    <mergeCell ref="G6:G7"/>
    <mergeCell ref="H6:H7"/>
    <mergeCell ref="J10:K10"/>
    <mergeCell ref="J11:K11"/>
    <mergeCell ref="A1:P1"/>
    <mergeCell ref="A2:P2"/>
    <mergeCell ref="A3:P3"/>
    <mergeCell ref="A5:G5"/>
    <mergeCell ref="J12:K12"/>
    <mergeCell ref="J13:K13"/>
    <mergeCell ref="I6:I7"/>
    <mergeCell ref="L6:L7"/>
    <mergeCell ref="A6:A7"/>
    <mergeCell ref="B6:B7"/>
    <mergeCell ref="J24:K24"/>
    <mergeCell ref="A25:C25"/>
    <mergeCell ref="J25:K25"/>
    <mergeCell ref="J20:K20"/>
    <mergeCell ref="J21:K21"/>
    <mergeCell ref="A26:D26"/>
    <mergeCell ref="J26:P26"/>
    <mergeCell ref="J22:K22"/>
    <mergeCell ref="J23:K23"/>
    <mergeCell ref="J16:K16"/>
    <mergeCell ref="J17:K17"/>
    <mergeCell ref="J18:K18"/>
    <mergeCell ref="J19:K19"/>
    <mergeCell ref="C6:C7"/>
    <mergeCell ref="D6:D7"/>
    <mergeCell ref="E6:E7"/>
    <mergeCell ref="F6:F7"/>
    <mergeCell ref="J14:K14"/>
    <mergeCell ref="J15:K15"/>
    <mergeCell ref="R6:R7"/>
    <mergeCell ref="M6:M7"/>
    <mergeCell ref="N6:N7"/>
    <mergeCell ref="J6:K7"/>
    <mergeCell ref="O6:O7"/>
    <mergeCell ref="P6:P7"/>
    <mergeCell ref="Q6:Q7"/>
  </mergeCells>
  <printOptions horizontalCentered="1"/>
  <pageMargins left="1" right="1" top="0.87" bottom="0.87" header="0.39" footer="0.51"/>
  <pageSetup horizontalDpi="600" verticalDpi="600" orientation="landscape" paperSize="9" r:id="rId3"/>
  <legacyDrawing r:id="rId2"/>
</worksheet>
</file>

<file path=xl/worksheets/sheet41.xml><?xml version="1.0" encoding="utf-8"?>
<worksheet xmlns="http://schemas.openxmlformats.org/spreadsheetml/2006/main" xmlns:r="http://schemas.openxmlformats.org/officeDocument/2006/relationships">
  <dimension ref="A1:Q28"/>
  <sheetViews>
    <sheetView zoomScalePageLayoutView="0" workbookViewId="0" topLeftCell="A1">
      <selection activeCell="G12" sqref="G12"/>
    </sheetView>
  </sheetViews>
  <sheetFormatPr defaultColWidth="9.00390625" defaultRowHeight="15.75"/>
  <cols>
    <col min="1" max="1" width="4.375" style="3" customWidth="1"/>
    <col min="2" max="2" width="6.25390625" style="3" customWidth="1"/>
    <col min="3" max="3" width="9.00390625" style="3" customWidth="1"/>
    <col min="4" max="4" width="10.875" style="3" customWidth="1"/>
    <col min="5" max="5" width="8.625" style="3" customWidth="1"/>
    <col min="6" max="7" width="4.875" style="3" customWidth="1"/>
    <col min="8" max="8" width="4.625" style="3" customWidth="1"/>
    <col min="9" max="9" width="4.50390625" style="3" customWidth="1"/>
    <col min="10" max="10" width="4.875" style="3" customWidth="1"/>
    <col min="11" max="11" width="7.50390625" style="3" customWidth="1"/>
    <col min="12" max="12" width="8.25390625" style="3" customWidth="1"/>
    <col min="13" max="13" width="7.875" style="3" customWidth="1"/>
    <col min="14" max="14" width="7.375" style="3" customWidth="1"/>
    <col min="15" max="15" width="6.25390625" style="3" customWidth="1"/>
    <col min="16" max="16" width="7.375" style="3" customWidth="1"/>
    <col min="17" max="17" width="8.375" style="3" customWidth="1"/>
    <col min="18" max="16384" width="9.00390625" style="3" customWidth="1"/>
  </cols>
  <sheetData>
    <row r="1" spans="1:17" s="1" customFormat="1" ht="30" customHeight="1">
      <c r="A1" s="740" t="s">
        <v>417</v>
      </c>
      <c r="B1" s="740"/>
      <c r="C1" s="740"/>
      <c r="D1" s="740"/>
      <c r="E1" s="740"/>
      <c r="F1" s="740"/>
      <c r="G1" s="740"/>
      <c r="H1" s="740"/>
      <c r="I1" s="740"/>
      <c r="J1" s="740"/>
      <c r="K1" s="740"/>
      <c r="L1" s="740"/>
      <c r="M1" s="740"/>
      <c r="N1" s="740"/>
      <c r="O1" s="740"/>
      <c r="P1" s="740"/>
      <c r="Q1" s="740"/>
    </row>
    <row r="2" spans="1:17" s="1" customFormat="1" ht="23.25" customHeight="1">
      <c r="A2" s="837" t="s">
        <v>399</v>
      </c>
      <c r="B2" s="837"/>
      <c r="C2" s="837"/>
      <c r="D2" s="837"/>
      <c r="E2" s="837"/>
      <c r="F2" s="837"/>
      <c r="G2" s="837"/>
      <c r="H2" s="837"/>
      <c r="I2" s="837"/>
      <c r="J2" s="837"/>
      <c r="K2" s="837"/>
      <c r="L2" s="837"/>
      <c r="M2" s="837"/>
      <c r="N2" s="837"/>
      <c r="O2" s="837"/>
      <c r="P2" s="837"/>
      <c r="Q2" s="837"/>
    </row>
    <row r="3" spans="1:17" ht="13.5" customHeight="1">
      <c r="A3" s="742" t="str">
        <f>'4-5-2投资性房地产'!A3</f>
        <v>评估基准日：2018年6月14日</v>
      </c>
      <c r="B3" s="743"/>
      <c r="C3" s="743"/>
      <c r="D3" s="743"/>
      <c r="E3" s="743"/>
      <c r="F3" s="743"/>
      <c r="G3" s="743"/>
      <c r="H3" s="743"/>
      <c r="I3" s="743"/>
      <c r="J3" s="743"/>
      <c r="K3" s="767"/>
      <c r="L3" s="767"/>
      <c r="M3" s="767"/>
      <c r="N3" s="767"/>
      <c r="O3" s="767"/>
      <c r="P3" s="767"/>
      <c r="Q3" s="767"/>
    </row>
    <row r="4" spans="2:17" ht="12" customHeight="1">
      <c r="B4" s="5"/>
      <c r="C4" s="5"/>
      <c r="D4" s="5"/>
      <c r="E4" s="5"/>
      <c r="F4" s="5"/>
      <c r="G4" s="5"/>
      <c r="H4" s="5"/>
      <c r="I4" s="5"/>
      <c r="J4" s="5"/>
      <c r="K4" s="6"/>
      <c r="L4" s="6"/>
      <c r="M4" s="6"/>
      <c r="N4" s="6"/>
      <c r="O4" s="6"/>
      <c r="P4" s="768" t="s">
        <v>400</v>
      </c>
      <c r="Q4" s="768"/>
    </row>
    <row r="5" spans="1:17" ht="12.75" customHeight="1">
      <c r="A5" s="771" t="str">
        <f>'4-5-2投资性房地产'!A5</f>
        <v>被评估单位（或者产权持有单位）：威海万紫千红家具有限公司</v>
      </c>
      <c r="B5" s="771"/>
      <c r="C5" s="771"/>
      <c r="D5" s="771"/>
      <c r="E5" s="771"/>
      <c r="Q5" s="8" t="s">
        <v>3</v>
      </c>
    </row>
    <row r="6" spans="1:17" s="25" customFormat="1" ht="52.5" customHeight="1">
      <c r="A6" s="97" t="s">
        <v>5</v>
      </c>
      <c r="B6" s="97" t="s">
        <v>418</v>
      </c>
      <c r="C6" s="110" t="s">
        <v>419</v>
      </c>
      <c r="D6" s="110" t="s">
        <v>403</v>
      </c>
      <c r="E6" s="97" t="s">
        <v>420</v>
      </c>
      <c r="F6" s="97" t="s">
        <v>421</v>
      </c>
      <c r="G6" s="97" t="s">
        <v>422</v>
      </c>
      <c r="H6" s="97" t="s">
        <v>423</v>
      </c>
      <c r="I6" s="97" t="s">
        <v>424</v>
      </c>
      <c r="J6" s="97" t="s">
        <v>425</v>
      </c>
      <c r="K6" s="97" t="s">
        <v>426</v>
      </c>
      <c r="L6" s="97" t="s">
        <v>427</v>
      </c>
      <c r="M6" s="10" t="s">
        <v>90</v>
      </c>
      <c r="N6" s="97" t="s">
        <v>91</v>
      </c>
      <c r="O6" s="97" t="s">
        <v>92</v>
      </c>
      <c r="P6" s="97" t="s">
        <v>126</v>
      </c>
      <c r="Q6" s="97" t="s">
        <v>8</v>
      </c>
    </row>
    <row r="7" spans="1:17" ht="15.75" customHeight="1">
      <c r="A7" s="11"/>
      <c r="B7" s="11"/>
      <c r="C7" s="73"/>
      <c r="D7" s="73"/>
      <c r="E7" s="16"/>
      <c r="F7" s="12"/>
      <c r="G7" s="11"/>
      <c r="H7" s="11"/>
      <c r="I7" s="11"/>
      <c r="J7" s="11"/>
      <c r="K7" s="14"/>
      <c r="L7" s="14"/>
      <c r="M7" s="13"/>
      <c r="N7" s="14"/>
      <c r="O7" s="14"/>
      <c r="P7" s="14"/>
      <c r="Q7" s="15"/>
    </row>
    <row r="8" spans="1:17" ht="15.75" customHeight="1">
      <c r="A8" s="11"/>
      <c r="B8" s="11"/>
      <c r="C8" s="73"/>
      <c r="D8" s="73"/>
      <c r="E8" s="16"/>
      <c r="F8" s="12"/>
      <c r="G8" s="11"/>
      <c r="H8" s="11"/>
      <c r="I8" s="11"/>
      <c r="J8" s="11"/>
      <c r="K8" s="14"/>
      <c r="L8" s="14"/>
      <c r="M8" s="14"/>
      <c r="N8" s="14"/>
      <c r="O8" s="14"/>
      <c r="P8" s="14"/>
      <c r="Q8" s="15"/>
    </row>
    <row r="9" spans="1:17" ht="15.75" customHeight="1">
      <c r="A9" s="11"/>
      <c r="B9" s="11"/>
      <c r="C9" s="73"/>
      <c r="D9" s="73"/>
      <c r="E9" s="16"/>
      <c r="F9" s="12"/>
      <c r="G9" s="11"/>
      <c r="H9" s="11"/>
      <c r="I9" s="11"/>
      <c r="J9" s="11"/>
      <c r="K9" s="14"/>
      <c r="L9" s="14"/>
      <c r="M9" s="14"/>
      <c r="N9" s="14"/>
      <c r="O9" s="14"/>
      <c r="P9" s="14"/>
      <c r="Q9" s="15"/>
    </row>
    <row r="10" spans="1:17" ht="15.75" customHeight="1">
      <c r="A10" s="11"/>
      <c r="B10" s="11"/>
      <c r="C10" s="73"/>
      <c r="D10" s="73"/>
      <c r="E10" s="16"/>
      <c r="F10" s="12"/>
      <c r="G10" s="11"/>
      <c r="H10" s="11"/>
      <c r="I10" s="11"/>
      <c r="J10" s="11"/>
      <c r="K10" s="14"/>
      <c r="L10" s="14"/>
      <c r="M10" s="14"/>
      <c r="N10" s="14"/>
      <c r="O10" s="14"/>
      <c r="P10" s="14"/>
      <c r="Q10" s="15"/>
    </row>
    <row r="11" spans="1:17" ht="15.75" customHeight="1">
      <c r="A11" s="11"/>
      <c r="B11" s="11"/>
      <c r="C11" s="73"/>
      <c r="D11" s="73"/>
      <c r="E11" s="16"/>
      <c r="F11" s="12"/>
      <c r="G11" s="11"/>
      <c r="H11" s="11"/>
      <c r="I11" s="11"/>
      <c r="J11" s="11"/>
      <c r="K11" s="14"/>
      <c r="L11" s="14"/>
      <c r="M11" s="14"/>
      <c r="N11" s="14"/>
      <c r="O11" s="14"/>
      <c r="P11" s="14"/>
      <c r="Q11" s="15"/>
    </row>
    <row r="12" spans="1:17" ht="15.75" customHeight="1">
      <c r="A12" s="11"/>
      <c r="B12" s="11"/>
      <c r="C12" s="73"/>
      <c r="D12" s="73"/>
      <c r="E12" s="16"/>
      <c r="F12" s="12"/>
      <c r="G12" s="11"/>
      <c r="H12" s="11"/>
      <c r="I12" s="11"/>
      <c r="J12" s="11"/>
      <c r="K12" s="14"/>
      <c r="L12" s="14"/>
      <c r="M12" s="14"/>
      <c r="N12" s="14"/>
      <c r="O12" s="14"/>
      <c r="P12" s="14"/>
      <c r="Q12" s="15"/>
    </row>
    <row r="13" spans="1:17" ht="15.75" customHeight="1">
      <c r="A13" s="11"/>
      <c r="B13" s="11"/>
      <c r="C13" s="73"/>
      <c r="D13" s="73"/>
      <c r="E13" s="16"/>
      <c r="F13" s="12"/>
      <c r="G13" s="11"/>
      <c r="H13" s="11"/>
      <c r="I13" s="11"/>
      <c r="J13" s="11"/>
      <c r="K13" s="14"/>
      <c r="L13" s="14"/>
      <c r="M13" s="14"/>
      <c r="N13" s="14"/>
      <c r="O13" s="14"/>
      <c r="P13" s="14"/>
      <c r="Q13" s="15"/>
    </row>
    <row r="14" spans="1:17" ht="15.75" customHeight="1">
      <c r="A14" s="11"/>
      <c r="B14" s="11"/>
      <c r="C14" s="73"/>
      <c r="D14" s="73"/>
      <c r="E14" s="16"/>
      <c r="F14" s="12"/>
      <c r="G14" s="11"/>
      <c r="H14" s="11"/>
      <c r="I14" s="11"/>
      <c r="J14" s="11"/>
      <c r="K14" s="14"/>
      <c r="L14" s="14"/>
      <c r="M14" s="14"/>
      <c r="N14" s="14"/>
      <c r="O14" s="14"/>
      <c r="P14" s="14"/>
      <c r="Q14" s="15"/>
    </row>
    <row r="15" spans="1:17" ht="15.75" customHeight="1">
      <c r="A15" s="11"/>
      <c r="B15" s="11"/>
      <c r="C15" s="73"/>
      <c r="D15" s="73"/>
      <c r="E15" s="16"/>
      <c r="F15" s="12"/>
      <c r="G15" s="11"/>
      <c r="H15" s="11"/>
      <c r="I15" s="11"/>
      <c r="J15" s="11"/>
      <c r="K15" s="14"/>
      <c r="L15" s="14"/>
      <c r="M15" s="14"/>
      <c r="N15" s="14"/>
      <c r="O15" s="14"/>
      <c r="P15" s="14"/>
      <c r="Q15" s="15"/>
    </row>
    <row r="16" spans="1:17" ht="15.75" customHeight="1">
      <c r="A16" s="11"/>
      <c r="B16" s="11"/>
      <c r="C16" s="73"/>
      <c r="D16" s="73"/>
      <c r="E16" s="16"/>
      <c r="F16" s="12"/>
      <c r="G16" s="11"/>
      <c r="H16" s="11"/>
      <c r="I16" s="11"/>
      <c r="J16" s="11"/>
      <c r="K16" s="14"/>
      <c r="L16" s="14"/>
      <c r="M16" s="14"/>
      <c r="N16" s="14"/>
      <c r="O16" s="14"/>
      <c r="P16" s="14"/>
      <c r="Q16" s="15"/>
    </row>
    <row r="17" spans="1:17" ht="15.75" customHeight="1">
      <c r="A17" s="11"/>
      <c r="B17" s="11"/>
      <c r="C17" s="73"/>
      <c r="D17" s="73"/>
      <c r="E17" s="16"/>
      <c r="F17" s="12"/>
      <c r="G17" s="11"/>
      <c r="H17" s="11"/>
      <c r="I17" s="11"/>
      <c r="J17" s="11"/>
      <c r="K17" s="14"/>
      <c r="L17" s="14"/>
      <c r="M17" s="14"/>
      <c r="N17" s="14"/>
      <c r="O17" s="14"/>
      <c r="P17" s="14"/>
      <c r="Q17" s="15"/>
    </row>
    <row r="18" spans="1:17" ht="15.75" customHeight="1">
      <c r="A18" s="11"/>
      <c r="B18" s="11"/>
      <c r="C18" s="73"/>
      <c r="D18" s="73"/>
      <c r="E18" s="16"/>
      <c r="F18" s="12"/>
      <c r="G18" s="11"/>
      <c r="H18" s="11"/>
      <c r="I18" s="11"/>
      <c r="J18" s="11"/>
      <c r="K18" s="14"/>
      <c r="L18" s="14"/>
      <c r="M18" s="14"/>
      <c r="N18" s="14"/>
      <c r="O18" s="14"/>
      <c r="P18" s="14"/>
      <c r="Q18" s="15"/>
    </row>
    <row r="19" spans="1:17" ht="15.75" customHeight="1">
      <c r="A19" s="11"/>
      <c r="B19" s="11"/>
      <c r="C19" s="73"/>
      <c r="D19" s="73"/>
      <c r="E19" s="16"/>
      <c r="F19" s="12"/>
      <c r="G19" s="11"/>
      <c r="H19" s="11"/>
      <c r="I19" s="11"/>
      <c r="J19" s="11"/>
      <c r="K19" s="14"/>
      <c r="L19" s="14"/>
      <c r="M19" s="14"/>
      <c r="N19" s="14"/>
      <c r="O19" s="14"/>
      <c r="P19" s="14"/>
      <c r="Q19" s="15"/>
    </row>
    <row r="20" spans="1:17" ht="15.75" customHeight="1">
      <c r="A20" s="11"/>
      <c r="B20" s="11"/>
      <c r="C20" s="73"/>
      <c r="D20" s="73"/>
      <c r="E20" s="16"/>
      <c r="F20" s="12"/>
      <c r="G20" s="11"/>
      <c r="H20" s="11"/>
      <c r="I20" s="11"/>
      <c r="J20" s="11"/>
      <c r="K20" s="14"/>
      <c r="L20" s="14"/>
      <c r="M20" s="14"/>
      <c r="N20" s="14"/>
      <c r="O20" s="14"/>
      <c r="P20" s="14"/>
      <c r="Q20" s="15"/>
    </row>
    <row r="21" spans="1:17" ht="15.75" customHeight="1">
      <c r="A21" s="11"/>
      <c r="B21" s="11"/>
      <c r="C21" s="73"/>
      <c r="D21" s="73"/>
      <c r="E21" s="16"/>
      <c r="F21" s="12"/>
      <c r="G21" s="11"/>
      <c r="H21" s="11"/>
      <c r="I21" s="11"/>
      <c r="J21" s="11"/>
      <c r="K21" s="14"/>
      <c r="L21" s="14"/>
      <c r="M21" s="14"/>
      <c r="N21" s="14"/>
      <c r="O21" s="14"/>
      <c r="P21" s="14"/>
      <c r="Q21" s="15"/>
    </row>
    <row r="22" spans="1:17" ht="15.75" customHeight="1">
      <c r="A22" s="11"/>
      <c r="B22" s="11"/>
      <c r="C22" s="73"/>
      <c r="D22" s="73"/>
      <c r="E22" s="16"/>
      <c r="F22" s="12"/>
      <c r="G22" s="11"/>
      <c r="H22" s="11"/>
      <c r="I22" s="11"/>
      <c r="J22" s="11"/>
      <c r="K22" s="14"/>
      <c r="L22" s="14"/>
      <c r="M22" s="14"/>
      <c r="N22" s="14"/>
      <c r="O22" s="14"/>
      <c r="P22" s="14"/>
      <c r="Q22" s="15"/>
    </row>
    <row r="23" spans="1:17" ht="14.25" customHeight="1">
      <c r="A23" s="11"/>
      <c r="B23" s="11"/>
      <c r="C23" s="73"/>
      <c r="D23" s="73"/>
      <c r="E23" s="16"/>
      <c r="F23" s="12"/>
      <c r="G23" s="11"/>
      <c r="H23" s="11"/>
      <c r="I23" s="11"/>
      <c r="J23" s="11"/>
      <c r="K23" s="14"/>
      <c r="L23" s="14"/>
      <c r="M23" s="14"/>
      <c r="N23" s="14"/>
      <c r="O23" s="14"/>
      <c r="P23" s="14"/>
      <c r="Q23" s="15"/>
    </row>
    <row r="24" spans="1:17" ht="12.75" customHeight="1">
      <c r="A24" s="747" t="s">
        <v>251</v>
      </c>
      <c r="B24" s="838"/>
      <c r="C24" s="839"/>
      <c r="D24" s="331"/>
      <c r="E24" s="11"/>
      <c r="F24" s="12"/>
      <c r="G24" s="12"/>
      <c r="H24" s="12"/>
      <c r="I24" s="29"/>
      <c r="J24" s="14" t="s">
        <v>141</v>
      </c>
      <c r="K24" s="13"/>
      <c r="L24" s="14"/>
      <c r="M24" s="14"/>
      <c r="N24" s="105"/>
      <c r="O24" s="105"/>
      <c r="P24" s="14"/>
      <c r="Q24" s="14" t="s">
        <v>141</v>
      </c>
    </row>
    <row r="25" spans="1:17" ht="14.25" customHeight="1">
      <c r="A25" s="747" t="s">
        <v>411</v>
      </c>
      <c r="B25" s="797"/>
      <c r="C25" s="748"/>
      <c r="D25" s="34"/>
      <c r="E25" s="11"/>
      <c r="F25" s="12"/>
      <c r="G25" s="12"/>
      <c r="H25" s="12"/>
      <c r="I25" s="29"/>
      <c r="J25" s="14"/>
      <c r="K25" s="13"/>
      <c r="L25" s="14"/>
      <c r="M25" s="14"/>
      <c r="N25" s="105"/>
      <c r="O25" s="105"/>
      <c r="P25" s="14"/>
      <c r="Q25" s="14" t="s">
        <v>141</v>
      </c>
    </row>
    <row r="26" spans="1:17" ht="13.5" customHeight="1">
      <c r="A26" s="747" t="s">
        <v>251</v>
      </c>
      <c r="B26" s="797"/>
      <c r="C26" s="748"/>
      <c r="D26" s="34"/>
      <c r="E26" s="11"/>
      <c r="F26" s="12"/>
      <c r="G26" s="12"/>
      <c r="H26" s="12"/>
      <c r="I26" s="15"/>
      <c r="J26" s="14"/>
      <c r="K26" s="13"/>
      <c r="L26" s="14"/>
      <c r="M26" s="14"/>
      <c r="N26" s="105"/>
      <c r="O26" s="105"/>
      <c r="P26" s="14"/>
      <c r="Q26" s="14" t="s">
        <v>141</v>
      </c>
    </row>
    <row r="27" spans="1:17" ht="13.5" customHeight="1">
      <c r="A27" s="798" t="s">
        <v>232</v>
      </c>
      <c r="B27" s="798"/>
      <c r="C27" s="798"/>
      <c r="D27" s="798"/>
      <c r="E27" s="798"/>
      <c r="K27" s="826" t="str">
        <f>'4-5-2投资性房地产'!J26</f>
        <v>评估人员：苗菁  </v>
      </c>
      <c r="L27" s="826"/>
      <c r="M27" s="826"/>
      <c r="N27" s="826"/>
      <c r="O27" s="826"/>
      <c r="P27" s="826"/>
      <c r="Q27" s="826"/>
    </row>
    <row r="28" spans="1:14" ht="13.5" customHeight="1">
      <c r="A28" s="23" t="s">
        <v>233</v>
      </c>
      <c r="N28" s="3" t="str">
        <f>'3-流动汇总'!E20</f>
        <v>复核人员：阮荣</v>
      </c>
    </row>
  </sheetData>
  <sheetProtection/>
  <mergeCells count="10">
    <mergeCell ref="A1:Q1"/>
    <mergeCell ref="A2:Q2"/>
    <mergeCell ref="A3:Q3"/>
    <mergeCell ref="P4:Q4"/>
    <mergeCell ref="A27:E27"/>
    <mergeCell ref="K27:Q27"/>
    <mergeCell ref="A5:E5"/>
    <mergeCell ref="A24:C24"/>
    <mergeCell ref="A25:C25"/>
    <mergeCell ref="A26:C26"/>
  </mergeCells>
  <printOptions horizontalCentered="1"/>
  <pageMargins left="1" right="1" top="0.87" bottom="0.87" header="0.35" footer="0.51"/>
  <pageSetup horizontalDpi="600" verticalDpi="600" orientation="landscape" paperSize="9" r:id="rId3"/>
  <legacyDrawing r:id="rId2"/>
</worksheet>
</file>

<file path=xl/worksheets/sheet42.xml><?xml version="1.0" encoding="utf-8"?>
<worksheet xmlns="http://schemas.openxmlformats.org/spreadsheetml/2006/main" xmlns:r="http://schemas.openxmlformats.org/officeDocument/2006/relationships">
  <dimension ref="A1:R29"/>
  <sheetViews>
    <sheetView zoomScalePageLayoutView="0" workbookViewId="0" topLeftCell="A1">
      <selection activeCell="N30" sqref="N30"/>
    </sheetView>
  </sheetViews>
  <sheetFormatPr defaultColWidth="9.00390625" defaultRowHeight="15.75"/>
  <cols>
    <col min="1" max="1" width="6.375" style="3" customWidth="1"/>
    <col min="2" max="2" width="6.875" style="3" customWidth="1"/>
    <col min="3" max="3" width="7.875" style="3" customWidth="1"/>
    <col min="4" max="4" width="9.625" style="3" customWidth="1"/>
    <col min="5" max="5" width="7.00390625" style="3" customWidth="1"/>
    <col min="6" max="6" width="4.75390625" style="3" customWidth="1"/>
    <col min="7" max="7" width="4.875" style="3" customWidth="1"/>
    <col min="8" max="8" width="4.625" style="3" customWidth="1"/>
    <col min="9" max="9" width="4.25390625" style="3" customWidth="1"/>
    <col min="10" max="10" width="4.75390625" style="3" customWidth="1"/>
    <col min="11" max="11" width="6.75390625" style="3" customWidth="1"/>
    <col min="12" max="12" width="10.25390625" style="3" customWidth="1"/>
    <col min="13" max="13" width="7.125" style="3" customWidth="1"/>
    <col min="14" max="14" width="8.125" style="3" customWidth="1"/>
    <col min="15" max="15" width="7.25390625" style="3" customWidth="1"/>
    <col min="16" max="16" width="7.50390625" style="3" customWidth="1"/>
    <col min="17" max="17" width="7.875" style="3" customWidth="1"/>
    <col min="18" max="16384" width="9.00390625" style="3" customWidth="1"/>
  </cols>
  <sheetData>
    <row r="1" spans="1:18" s="1" customFormat="1" ht="25.5" customHeight="1">
      <c r="A1" s="740" t="s">
        <v>417</v>
      </c>
      <c r="B1" s="740"/>
      <c r="C1" s="740"/>
      <c r="D1" s="740"/>
      <c r="E1" s="740"/>
      <c r="F1" s="740"/>
      <c r="G1" s="740"/>
      <c r="H1" s="740"/>
      <c r="I1" s="740"/>
      <c r="J1" s="740"/>
      <c r="K1" s="740"/>
      <c r="L1" s="740"/>
      <c r="M1" s="740"/>
      <c r="N1" s="740"/>
      <c r="O1" s="740"/>
      <c r="P1" s="740"/>
      <c r="Q1" s="740"/>
      <c r="R1" s="25"/>
    </row>
    <row r="2" spans="1:18" s="1" customFormat="1" ht="18.75" customHeight="1">
      <c r="A2" s="837" t="s">
        <v>412</v>
      </c>
      <c r="B2" s="837"/>
      <c r="C2" s="837"/>
      <c r="D2" s="837"/>
      <c r="E2" s="837"/>
      <c r="F2" s="837"/>
      <c r="G2" s="837"/>
      <c r="H2" s="837"/>
      <c r="I2" s="837"/>
      <c r="J2" s="837"/>
      <c r="K2" s="837"/>
      <c r="L2" s="837"/>
      <c r="M2" s="837"/>
      <c r="N2" s="837"/>
      <c r="O2" s="837"/>
      <c r="P2" s="837"/>
      <c r="Q2" s="837"/>
      <c r="R2" s="25"/>
    </row>
    <row r="3" spans="1:17" ht="13.5" customHeight="1">
      <c r="A3" s="742" t="str">
        <f>'4-5-3投资性地产'!A3</f>
        <v>评估基准日：2018年6月14日</v>
      </c>
      <c r="B3" s="743"/>
      <c r="C3" s="743"/>
      <c r="D3" s="743"/>
      <c r="E3" s="743"/>
      <c r="F3" s="743"/>
      <c r="G3" s="743"/>
      <c r="H3" s="743"/>
      <c r="I3" s="743"/>
      <c r="J3" s="743"/>
      <c r="K3" s="767"/>
      <c r="L3" s="767"/>
      <c r="M3" s="767"/>
      <c r="N3" s="767"/>
      <c r="O3" s="767"/>
      <c r="P3" s="767"/>
      <c r="Q3" s="767"/>
    </row>
    <row r="4" spans="2:17" ht="12" customHeight="1">
      <c r="B4" s="5"/>
      <c r="C4" s="5"/>
      <c r="D4" s="5"/>
      <c r="E4" s="5"/>
      <c r="F4" s="5"/>
      <c r="G4" s="5"/>
      <c r="H4" s="5"/>
      <c r="I4" s="5"/>
      <c r="J4" s="5"/>
      <c r="K4" s="6"/>
      <c r="L4" s="6"/>
      <c r="M4" s="6"/>
      <c r="N4" s="6"/>
      <c r="O4" s="6"/>
      <c r="P4" s="6"/>
      <c r="Q4" s="7" t="s">
        <v>400</v>
      </c>
    </row>
    <row r="5" spans="1:17" ht="13.5" customHeight="1">
      <c r="A5" s="771" t="str">
        <f>'4-5-3投资性地产'!A5</f>
        <v>被评估单位（或者产权持有单位）：威海万紫千红家具有限公司</v>
      </c>
      <c r="B5" s="771"/>
      <c r="C5" s="771"/>
      <c r="D5" s="771"/>
      <c r="E5" s="771"/>
      <c r="Q5" s="8" t="s">
        <v>3</v>
      </c>
    </row>
    <row r="6" spans="1:17" s="25" customFormat="1" ht="48.75" customHeight="1">
      <c r="A6" s="97" t="s">
        <v>5</v>
      </c>
      <c r="B6" s="97" t="s">
        <v>418</v>
      </c>
      <c r="C6" s="110" t="s">
        <v>419</v>
      </c>
      <c r="D6" s="110" t="s">
        <v>403</v>
      </c>
      <c r="E6" s="97" t="s">
        <v>420</v>
      </c>
      <c r="F6" s="97" t="s">
        <v>421</v>
      </c>
      <c r="G6" s="97" t="s">
        <v>422</v>
      </c>
      <c r="H6" s="97" t="s">
        <v>423</v>
      </c>
      <c r="I6" s="97" t="s">
        <v>424</v>
      </c>
      <c r="J6" s="97" t="s">
        <v>425</v>
      </c>
      <c r="K6" s="97" t="s">
        <v>426</v>
      </c>
      <c r="L6" s="97" t="s">
        <v>428</v>
      </c>
      <c r="M6" s="10" t="s">
        <v>90</v>
      </c>
      <c r="N6" s="97" t="s">
        <v>91</v>
      </c>
      <c r="O6" s="97" t="s">
        <v>92</v>
      </c>
      <c r="P6" s="97" t="s">
        <v>126</v>
      </c>
      <c r="Q6" s="97" t="s">
        <v>8</v>
      </c>
    </row>
    <row r="7" spans="1:17" ht="15.75" customHeight="1">
      <c r="A7" s="11"/>
      <c r="B7" s="11"/>
      <c r="C7" s="73"/>
      <c r="D7" s="73"/>
      <c r="E7" s="16"/>
      <c r="F7" s="12"/>
      <c r="G7" s="11"/>
      <c r="H7" s="11"/>
      <c r="I7" s="11"/>
      <c r="J7" s="11"/>
      <c r="K7" s="14"/>
      <c r="L7" s="14"/>
      <c r="M7" s="13"/>
      <c r="N7" s="14"/>
      <c r="O7" s="14"/>
      <c r="P7" s="14" t="s">
        <v>141</v>
      </c>
      <c r="Q7" s="15"/>
    </row>
    <row r="8" spans="1:17" ht="15.75" customHeight="1">
      <c r="A8" s="11"/>
      <c r="B8" s="11"/>
      <c r="C8" s="73"/>
      <c r="D8" s="73"/>
      <c r="E8" s="16"/>
      <c r="F8" s="12"/>
      <c r="G8" s="11"/>
      <c r="H8" s="11"/>
      <c r="I8" s="11"/>
      <c r="J8" s="11"/>
      <c r="K8" s="14"/>
      <c r="L8" s="14"/>
      <c r="M8" s="14"/>
      <c r="N8" s="14"/>
      <c r="O8" s="14"/>
      <c r="P8" s="14" t="s">
        <v>141</v>
      </c>
      <c r="Q8" s="15"/>
    </row>
    <row r="9" spans="1:17" ht="15.75" customHeight="1">
      <c r="A9" s="11"/>
      <c r="B9" s="11"/>
      <c r="C9" s="73"/>
      <c r="D9" s="73"/>
      <c r="E9" s="16"/>
      <c r="F9" s="12"/>
      <c r="G9" s="11"/>
      <c r="H9" s="11"/>
      <c r="I9" s="11"/>
      <c r="J9" s="11"/>
      <c r="K9" s="14"/>
      <c r="L9" s="14"/>
      <c r="M9" s="14"/>
      <c r="N9" s="14"/>
      <c r="O9" s="14"/>
      <c r="P9" s="14" t="s">
        <v>141</v>
      </c>
      <c r="Q9" s="15"/>
    </row>
    <row r="10" spans="1:17" ht="15.75" customHeight="1">
      <c r="A10" s="11"/>
      <c r="B10" s="11"/>
      <c r="C10" s="73"/>
      <c r="D10" s="73"/>
      <c r="E10" s="16"/>
      <c r="F10" s="12"/>
      <c r="G10" s="11"/>
      <c r="H10" s="11"/>
      <c r="I10" s="11"/>
      <c r="J10" s="11"/>
      <c r="K10" s="14"/>
      <c r="L10" s="14"/>
      <c r="M10" s="14"/>
      <c r="N10" s="14"/>
      <c r="O10" s="14"/>
      <c r="P10" s="14" t="s">
        <v>141</v>
      </c>
      <c r="Q10" s="15"/>
    </row>
    <row r="11" spans="1:17" ht="15.75" customHeight="1">
      <c r="A11" s="11"/>
      <c r="B11" s="11"/>
      <c r="C11" s="73"/>
      <c r="D11" s="73"/>
      <c r="E11" s="16"/>
      <c r="F11" s="12"/>
      <c r="G11" s="11"/>
      <c r="H11" s="11"/>
      <c r="I11" s="11"/>
      <c r="J11" s="11"/>
      <c r="K11" s="14"/>
      <c r="L11" s="14"/>
      <c r="M11" s="14"/>
      <c r="N11" s="14"/>
      <c r="O11" s="14"/>
      <c r="P11" s="14" t="s">
        <v>141</v>
      </c>
      <c r="Q11" s="15"/>
    </row>
    <row r="12" spans="1:17" ht="15.75" customHeight="1">
      <c r="A12" s="11"/>
      <c r="B12" s="11"/>
      <c r="C12" s="73"/>
      <c r="D12" s="73"/>
      <c r="E12" s="16"/>
      <c r="F12" s="12"/>
      <c r="G12" s="11"/>
      <c r="H12" s="11"/>
      <c r="I12" s="11"/>
      <c r="J12" s="11"/>
      <c r="K12" s="14"/>
      <c r="L12" s="14"/>
      <c r="M12" s="14"/>
      <c r="N12" s="14"/>
      <c r="O12" s="14"/>
      <c r="P12" s="14" t="s">
        <v>141</v>
      </c>
      <c r="Q12" s="15"/>
    </row>
    <row r="13" spans="1:17" ht="15.75" customHeight="1">
      <c r="A13" s="11"/>
      <c r="B13" s="11"/>
      <c r="C13" s="73"/>
      <c r="D13" s="73"/>
      <c r="E13" s="16"/>
      <c r="F13" s="12"/>
      <c r="G13" s="11"/>
      <c r="H13" s="11"/>
      <c r="I13" s="11"/>
      <c r="J13" s="11"/>
      <c r="K13" s="14"/>
      <c r="L13" s="14"/>
      <c r="M13" s="14"/>
      <c r="N13" s="14"/>
      <c r="O13" s="14"/>
      <c r="P13" s="14"/>
      <c r="Q13" s="15"/>
    </row>
    <row r="14" spans="1:17" ht="15.75" customHeight="1">
      <c r="A14" s="11"/>
      <c r="B14" s="11"/>
      <c r="C14" s="73"/>
      <c r="D14" s="73"/>
      <c r="E14" s="16"/>
      <c r="F14" s="12"/>
      <c r="G14" s="11"/>
      <c r="H14" s="11"/>
      <c r="I14" s="11"/>
      <c r="J14" s="11"/>
      <c r="K14" s="14"/>
      <c r="L14" s="14"/>
      <c r="M14" s="14"/>
      <c r="N14" s="14"/>
      <c r="O14" s="14"/>
      <c r="P14" s="14"/>
      <c r="Q14" s="15"/>
    </row>
    <row r="15" spans="1:17" ht="15.75" customHeight="1">
      <c r="A15" s="11"/>
      <c r="B15" s="11"/>
      <c r="C15" s="73"/>
      <c r="D15" s="73"/>
      <c r="E15" s="16"/>
      <c r="F15" s="12"/>
      <c r="G15" s="11"/>
      <c r="H15" s="11"/>
      <c r="I15" s="11"/>
      <c r="J15" s="11"/>
      <c r="K15" s="14"/>
      <c r="L15" s="14"/>
      <c r="M15" s="14"/>
      <c r="N15" s="14"/>
      <c r="O15" s="14"/>
      <c r="P15" s="14"/>
      <c r="Q15" s="15"/>
    </row>
    <row r="16" spans="1:17" ht="15.75" customHeight="1">
      <c r="A16" s="11"/>
      <c r="B16" s="11"/>
      <c r="C16" s="73"/>
      <c r="D16" s="73"/>
      <c r="E16" s="16"/>
      <c r="F16" s="12"/>
      <c r="G16" s="11"/>
      <c r="H16" s="11"/>
      <c r="I16" s="11"/>
      <c r="J16" s="11"/>
      <c r="K16" s="14"/>
      <c r="L16" s="14"/>
      <c r="M16" s="14"/>
      <c r="N16" s="14"/>
      <c r="O16" s="14"/>
      <c r="P16" s="14"/>
      <c r="Q16" s="15"/>
    </row>
    <row r="17" spans="1:17" ht="15.75" customHeight="1">
      <c r="A17" s="11"/>
      <c r="B17" s="11"/>
      <c r="C17" s="73"/>
      <c r="D17" s="73"/>
      <c r="E17" s="16"/>
      <c r="F17" s="12"/>
      <c r="G17" s="11"/>
      <c r="H17" s="11"/>
      <c r="I17" s="11"/>
      <c r="J17" s="11"/>
      <c r="K17" s="14"/>
      <c r="L17" s="14"/>
      <c r="M17" s="14"/>
      <c r="N17" s="14"/>
      <c r="O17" s="14"/>
      <c r="P17" s="14" t="s">
        <v>141</v>
      </c>
      <c r="Q17" s="15"/>
    </row>
    <row r="18" spans="1:17" ht="15.75" customHeight="1">
      <c r="A18" s="11"/>
      <c r="B18" s="11"/>
      <c r="C18" s="73"/>
      <c r="D18" s="73"/>
      <c r="E18" s="16"/>
      <c r="F18" s="12"/>
      <c r="G18" s="11"/>
      <c r="H18" s="11"/>
      <c r="I18" s="11"/>
      <c r="J18" s="11"/>
      <c r="K18" s="14"/>
      <c r="L18" s="14"/>
      <c r="M18" s="14"/>
      <c r="N18" s="14"/>
      <c r="O18" s="14"/>
      <c r="P18" s="14"/>
      <c r="Q18" s="15"/>
    </row>
    <row r="19" spans="1:17" ht="15.75" customHeight="1">
      <c r="A19" s="11"/>
      <c r="B19" s="11"/>
      <c r="C19" s="73"/>
      <c r="D19" s="73"/>
      <c r="E19" s="16"/>
      <c r="F19" s="12"/>
      <c r="G19" s="11"/>
      <c r="H19" s="11"/>
      <c r="I19" s="11"/>
      <c r="J19" s="11"/>
      <c r="K19" s="14"/>
      <c r="L19" s="14"/>
      <c r="M19" s="14"/>
      <c r="N19" s="14"/>
      <c r="O19" s="14"/>
      <c r="P19" s="14"/>
      <c r="Q19" s="15"/>
    </row>
    <row r="20" spans="1:17" ht="15.75" customHeight="1">
      <c r="A20" s="11"/>
      <c r="B20" s="11"/>
      <c r="C20" s="73"/>
      <c r="D20" s="73"/>
      <c r="E20" s="16"/>
      <c r="F20" s="12"/>
      <c r="G20" s="11"/>
      <c r="H20" s="11"/>
      <c r="I20" s="11"/>
      <c r="J20" s="11"/>
      <c r="K20" s="14"/>
      <c r="L20" s="14"/>
      <c r="M20" s="14"/>
      <c r="N20" s="14"/>
      <c r="O20" s="14"/>
      <c r="P20" s="14" t="s">
        <v>141</v>
      </c>
      <c r="Q20" s="15"/>
    </row>
    <row r="21" spans="1:17" ht="15.75" customHeight="1">
      <c r="A21" s="11"/>
      <c r="B21" s="11"/>
      <c r="C21" s="73"/>
      <c r="D21" s="73"/>
      <c r="E21" s="16"/>
      <c r="F21" s="12"/>
      <c r="G21" s="11"/>
      <c r="H21" s="11"/>
      <c r="I21" s="11"/>
      <c r="J21" s="11"/>
      <c r="K21" s="14"/>
      <c r="L21" s="14"/>
      <c r="M21" s="14"/>
      <c r="N21" s="14"/>
      <c r="O21" s="14"/>
      <c r="P21" s="14" t="s">
        <v>141</v>
      </c>
      <c r="Q21" s="15"/>
    </row>
    <row r="22" spans="1:17" ht="15.75" customHeight="1">
      <c r="A22" s="11"/>
      <c r="B22" s="11"/>
      <c r="C22" s="73"/>
      <c r="D22" s="73"/>
      <c r="E22" s="16"/>
      <c r="F22" s="12"/>
      <c r="G22" s="11"/>
      <c r="H22" s="11"/>
      <c r="I22" s="11"/>
      <c r="J22" s="11"/>
      <c r="K22" s="14"/>
      <c r="L22" s="14"/>
      <c r="M22" s="14"/>
      <c r="N22" s="14"/>
      <c r="O22" s="14"/>
      <c r="P22" s="14" t="s">
        <v>141</v>
      </c>
      <c r="Q22" s="15"/>
    </row>
    <row r="23" spans="1:17" ht="15.75" customHeight="1">
      <c r="A23" s="11"/>
      <c r="B23" s="11"/>
      <c r="C23" s="73"/>
      <c r="D23" s="73"/>
      <c r="E23" s="16"/>
      <c r="F23" s="12"/>
      <c r="G23" s="11"/>
      <c r="H23" s="11"/>
      <c r="I23" s="11"/>
      <c r="J23" s="11"/>
      <c r="K23" s="14"/>
      <c r="L23" s="14"/>
      <c r="M23" s="14"/>
      <c r="N23" s="14"/>
      <c r="O23" s="14"/>
      <c r="P23" s="14" t="s">
        <v>141</v>
      </c>
      <c r="Q23" s="15"/>
    </row>
    <row r="24" spans="1:17" ht="15.75" customHeight="1">
      <c r="A24" s="11"/>
      <c r="B24" s="11"/>
      <c r="C24" s="73"/>
      <c r="D24" s="73"/>
      <c r="E24" s="16"/>
      <c r="F24" s="12"/>
      <c r="G24" s="11"/>
      <c r="H24" s="11"/>
      <c r="I24" s="11"/>
      <c r="J24" s="11"/>
      <c r="K24" s="14"/>
      <c r="L24" s="14"/>
      <c r="M24" s="14"/>
      <c r="N24" s="14"/>
      <c r="O24" s="14"/>
      <c r="P24" s="14" t="s">
        <v>141</v>
      </c>
      <c r="Q24" s="15"/>
    </row>
    <row r="25" spans="1:17" ht="15.75" customHeight="1">
      <c r="A25" s="11"/>
      <c r="B25" s="11"/>
      <c r="C25" s="73"/>
      <c r="D25" s="73"/>
      <c r="E25" s="16"/>
      <c r="F25" s="12"/>
      <c r="G25" s="11"/>
      <c r="H25" s="11"/>
      <c r="I25" s="11"/>
      <c r="J25" s="11"/>
      <c r="K25" s="14"/>
      <c r="L25" s="14"/>
      <c r="M25" s="14"/>
      <c r="N25" s="14"/>
      <c r="O25" s="14"/>
      <c r="P25" s="14" t="s">
        <v>141</v>
      </c>
      <c r="Q25" s="15"/>
    </row>
    <row r="26" spans="1:17" ht="15.75" customHeight="1">
      <c r="A26" s="11"/>
      <c r="B26" s="11"/>
      <c r="C26" s="73"/>
      <c r="D26" s="73"/>
      <c r="E26" s="16"/>
      <c r="F26" s="12"/>
      <c r="G26" s="11"/>
      <c r="H26" s="11"/>
      <c r="I26" s="11"/>
      <c r="J26" s="11"/>
      <c r="K26" s="14"/>
      <c r="L26" s="14"/>
      <c r="M26" s="14"/>
      <c r="N26" s="14"/>
      <c r="O26" s="14"/>
      <c r="P26" s="14"/>
      <c r="Q26" s="15"/>
    </row>
    <row r="27" spans="1:17" ht="12.75" customHeight="1">
      <c r="A27" s="747" t="s">
        <v>201</v>
      </c>
      <c r="B27" s="797"/>
      <c r="C27" s="797"/>
      <c r="D27" s="797"/>
      <c r="E27" s="748"/>
      <c r="F27" s="12"/>
      <c r="G27" s="11"/>
      <c r="H27" s="11"/>
      <c r="I27" s="11"/>
      <c r="J27" s="11"/>
      <c r="K27" s="14"/>
      <c r="L27" s="14"/>
      <c r="M27" s="14"/>
      <c r="N27" s="14"/>
      <c r="O27" s="14"/>
      <c r="P27" s="14" t="s">
        <v>141</v>
      </c>
      <c r="Q27" s="15"/>
    </row>
    <row r="28" spans="1:17" ht="12.75" customHeight="1">
      <c r="A28" s="828" t="s">
        <v>232</v>
      </c>
      <c r="B28" s="828"/>
      <c r="C28" s="828"/>
      <c r="D28" s="828"/>
      <c r="K28" s="826" t="str">
        <f>'4-5-3投资性地产'!K27</f>
        <v>评估人员：苗菁  </v>
      </c>
      <c r="L28" s="826"/>
      <c r="M28" s="826"/>
      <c r="N28" s="826"/>
      <c r="O28" s="826"/>
      <c r="P28" s="826"/>
      <c r="Q28" s="826"/>
    </row>
    <row r="29" spans="1:14" ht="13.5" customHeight="1">
      <c r="A29" s="23" t="s">
        <v>233</v>
      </c>
      <c r="N29" s="3" t="str">
        <f>'3-流动汇总'!E20</f>
        <v>复核人员：阮荣</v>
      </c>
    </row>
  </sheetData>
  <sheetProtection/>
  <mergeCells count="7">
    <mergeCell ref="A27:E27"/>
    <mergeCell ref="A28:D28"/>
    <mergeCell ref="K28:Q28"/>
    <mergeCell ref="A1:Q1"/>
    <mergeCell ref="A2:Q2"/>
    <mergeCell ref="A3:Q3"/>
    <mergeCell ref="A5:E5"/>
  </mergeCells>
  <printOptions horizontalCentered="1"/>
  <pageMargins left="1" right="1" top="0.87" bottom="0.87" header="0.39" footer="0.28"/>
  <pageSetup horizontalDpi="600" verticalDpi="600" orientation="landscape" paperSize="9" r:id="rId3"/>
  <legacyDrawing r:id="rId2"/>
</worksheet>
</file>

<file path=xl/worksheets/sheet43.xml><?xml version="1.0" encoding="utf-8"?>
<worksheet xmlns="http://schemas.openxmlformats.org/spreadsheetml/2006/main" xmlns:r="http://schemas.openxmlformats.org/officeDocument/2006/relationships">
  <sheetPr>
    <tabColor rgb="FF00B050"/>
    <pageSetUpPr fitToPage="1"/>
  </sheetPr>
  <dimension ref="A1:J27"/>
  <sheetViews>
    <sheetView zoomScalePageLayoutView="0" workbookViewId="0" topLeftCell="A1">
      <selection activeCell="C19" sqref="C19"/>
    </sheetView>
  </sheetViews>
  <sheetFormatPr defaultColWidth="9.00390625" defaultRowHeight="15.75" customHeight="1"/>
  <cols>
    <col min="1" max="1" width="7.00390625" style="3" customWidth="1"/>
    <col min="2" max="2" width="25.625" style="3" customWidth="1"/>
    <col min="3" max="3" width="11.50390625" style="3" customWidth="1"/>
    <col min="4" max="5" width="11.375" style="3" customWidth="1"/>
    <col min="6" max="6" width="11.25390625" style="3" customWidth="1"/>
    <col min="7" max="7" width="10.625" style="3" customWidth="1"/>
    <col min="8" max="8" width="11.375" style="3" customWidth="1"/>
    <col min="9" max="10" width="10.375" style="3" customWidth="1"/>
    <col min="11" max="248" width="9.00390625" style="3" customWidth="1"/>
  </cols>
  <sheetData>
    <row r="1" spans="1:10" s="1" customFormat="1" ht="30" customHeight="1">
      <c r="A1" s="740" t="s">
        <v>429</v>
      </c>
      <c r="B1" s="741"/>
      <c r="C1" s="741"/>
      <c r="D1" s="741"/>
      <c r="E1" s="741"/>
      <c r="F1" s="741"/>
      <c r="G1" s="741"/>
      <c r="H1" s="741"/>
      <c r="I1" s="741"/>
      <c r="J1" s="741"/>
    </row>
    <row r="2" spans="1:10" ht="13.5" customHeight="1">
      <c r="A2" s="742" t="str">
        <f>'3-流动汇总'!A2:F2</f>
        <v>评估基准日：2018年6月14日</v>
      </c>
      <c r="B2" s="743"/>
      <c r="C2" s="743"/>
      <c r="D2" s="743"/>
      <c r="E2" s="767"/>
      <c r="F2" s="767"/>
      <c r="G2" s="767"/>
      <c r="H2" s="767"/>
      <c r="I2" s="767"/>
      <c r="J2" s="767"/>
    </row>
    <row r="3" spans="1:10" ht="13.5" customHeight="1">
      <c r="A3" s="5"/>
      <c r="B3" s="5"/>
      <c r="C3" s="5"/>
      <c r="D3" s="5"/>
      <c r="E3" s="6"/>
      <c r="F3" s="6"/>
      <c r="G3" s="6"/>
      <c r="H3" s="768" t="s">
        <v>430</v>
      </c>
      <c r="I3" s="768"/>
      <c r="J3" s="768"/>
    </row>
    <row r="4" spans="1:10" ht="15.75" customHeight="1">
      <c r="A4" s="31" t="str">
        <f>'4-5-4投资性地产'!A5</f>
        <v>被评估单位（或者产权持有单位）：威海万紫千红家具有限公司</v>
      </c>
      <c r="G4" s="774" t="s">
        <v>3</v>
      </c>
      <c r="H4" s="774"/>
      <c r="I4" s="774"/>
      <c r="J4" s="774"/>
    </row>
    <row r="5" spans="1:10" s="2" customFormat="1" ht="15.75" customHeight="1">
      <c r="A5" s="777" t="s">
        <v>169</v>
      </c>
      <c r="B5" s="777" t="s">
        <v>125</v>
      </c>
      <c r="C5" s="797" t="s">
        <v>90</v>
      </c>
      <c r="D5" s="786"/>
      <c r="E5" s="777" t="s">
        <v>91</v>
      </c>
      <c r="F5" s="778"/>
      <c r="G5" s="777" t="s">
        <v>431</v>
      </c>
      <c r="H5" s="778"/>
      <c r="I5" s="777" t="s">
        <v>126</v>
      </c>
      <c r="J5" s="778"/>
    </row>
    <row r="6" spans="1:10" s="2" customFormat="1" ht="15.75" customHeight="1">
      <c r="A6" s="778"/>
      <c r="B6" s="778"/>
      <c r="C6" s="34" t="s">
        <v>409</v>
      </c>
      <c r="D6" s="9" t="s">
        <v>410</v>
      </c>
      <c r="E6" s="9" t="s">
        <v>409</v>
      </c>
      <c r="F6" s="9" t="s">
        <v>410</v>
      </c>
      <c r="G6" s="9" t="s">
        <v>409</v>
      </c>
      <c r="H6" s="9" t="s">
        <v>410</v>
      </c>
      <c r="I6" s="9" t="s">
        <v>409</v>
      </c>
      <c r="J6" s="9" t="s">
        <v>410</v>
      </c>
    </row>
    <row r="7" spans="1:10" ht="15.75" customHeight="1">
      <c r="A7" s="324"/>
      <c r="B7" s="325" t="s">
        <v>432</v>
      </c>
      <c r="C7" s="13">
        <f aca="true" t="shared" si="0" ref="C7:H7">SUM(C8:C10)</f>
        <v>0</v>
      </c>
      <c r="D7" s="13">
        <f t="shared" si="0"/>
        <v>0</v>
      </c>
      <c r="E7" s="13">
        <f t="shared" si="0"/>
        <v>5415869.14</v>
      </c>
      <c r="F7" s="13">
        <f t="shared" si="0"/>
        <v>4123831.43</v>
      </c>
      <c r="G7" s="13">
        <f t="shared" si="0"/>
        <v>5415869.14</v>
      </c>
      <c r="H7" s="13">
        <f t="shared" si="0"/>
        <v>4123831.43</v>
      </c>
      <c r="I7" s="329"/>
      <c r="J7" s="329"/>
    </row>
    <row r="8" spans="1:10" ht="15.75" customHeight="1">
      <c r="A8" s="324" t="s">
        <v>433</v>
      </c>
      <c r="B8" s="326" t="s">
        <v>434</v>
      </c>
      <c r="C8" s="13">
        <f>'4-6-1房屋建筑物'!H12</f>
        <v>0</v>
      </c>
      <c r="D8" s="13">
        <f>'4-6-1房屋建筑物'!I12</f>
        <v>0</v>
      </c>
      <c r="E8" s="14">
        <f>'4-6-1房屋建筑物'!J12</f>
        <v>5415869.14</v>
      </c>
      <c r="F8" s="14">
        <f>'4-6-1房屋建筑物'!L12</f>
        <v>4123831.43</v>
      </c>
      <c r="G8" s="14">
        <f>E8-C8</f>
        <v>5415869.14</v>
      </c>
      <c r="H8" s="14">
        <f>F8-D8</f>
        <v>4123831.43</v>
      </c>
      <c r="I8" s="329"/>
      <c r="J8" s="329"/>
    </row>
    <row r="9" spans="1:10" ht="15.75" customHeight="1">
      <c r="A9" s="324" t="s">
        <v>435</v>
      </c>
      <c r="B9" s="326" t="s">
        <v>436</v>
      </c>
      <c r="C9" s="13"/>
      <c r="D9" s="14"/>
      <c r="E9" s="14"/>
      <c r="F9" s="14"/>
      <c r="G9" s="14"/>
      <c r="H9" s="14"/>
      <c r="I9" s="329"/>
      <c r="J9" s="329"/>
    </row>
    <row r="10" spans="1:10" ht="15.75" customHeight="1">
      <c r="A10" s="324" t="s">
        <v>437</v>
      </c>
      <c r="B10" s="326" t="s">
        <v>438</v>
      </c>
      <c r="C10" s="13"/>
      <c r="D10" s="13"/>
      <c r="E10" s="14"/>
      <c r="F10" s="14"/>
      <c r="G10" s="14"/>
      <c r="H10" s="14"/>
      <c r="I10" s="330"/>
      <c r="J10" s="329"/>
    </row>
    <row r="11" spans="1:10" ht="15.75" customHeight="1">
      <c r="A11" s="324"/>
      <c r="B11" s="327"/>
      <c r="C11" s="13"/>
      <c r="D11" s="14"/>
      <c r="E11" s="14"/>
      <c r="F11" s="14"/>
      <c r="G11" s="14"/>
      <c r="H11" s="14"/>
      <c r="I11" s="330"/>
      <c r="J11" s="329"/>
    </row>
    <row r="12" spans="1:10" ht="15.75" customHeight="1">
      <c r="A12" s="324"/>
      <c r="B12" s="326"/>
      <c r="C12" s="13"/>
      <c r="D12" s="14"/>
      <c r="E12" s="14"/>
      <c r="F12" s="14"/>
      <c r="G12" s="14"/>
      <c r="H12" s="14"/>
      <c r="I12" s="330"/>
      <c r="J12" s="329"/>
    </row>
    <row r="13" spans="1:10" ht="15.75" customHeight="1">
      <c r="A13" s="324"/>
      <c r="B13" s="325" t="s">
        <v>439</v>
      </c>
      <c r="C13" s="13"/>
      <c r="D13" s="13"/>
      <c r="E13" s="13"/>
      <c r="F13" s="13"/>
      <c r="G13" s="13"/>
      <c r="H13" s="13"/>
      <c r="I13" s="329"/>
      <c r="J13" s="329"/>
    </row>
    <row r="14" spans="1:10" ht="15.75" customHeight="1">
      <c r="A14" s="324" t="s">
        <v>440</v>
      </c>
      <c r="B14" s="326" t="s">
        <v>441</v>
      </c>
      <c r="C14" s="13"/>
      <c r="D14" s="14"/>
      <c r="E14" s="14"/>
      <c r="F14" s="14"/>
      <c r="G14" s="13"/>
      <c r="H14" s="13"/>
      <c r="I14" s="329"/>
      <c r="J14" s="329"/>
    </row>
    <row r="15" spans="1:10" ht="15.75" customHeight="1">
      <c r="A15" s="324" t="s">
        <v>442</v>
      </c>
      <c r="B15" s="326" t="s">
        <v>443</v>
      </c>
      <c r="C15" s="13"/>
      <c r="D15" s="14"/>
      <c r="E15" s="14"/>
      <c r="F15" s="14"/>
      <c r="G15" s="14"/>
      <c r="H15" s="14"/>
      <c r="I15" s="329"/>
      <c r="J15" s="329"/>
    </row>
    <row r="16" spans="1:10" ht="15.75" customHeight="1">
      <c r="A16" s="324" t="s">
        <v>444</v>
      </c>
      <c r="B16" s="326" t="s">
        <v>445</v>
      </c>
      <c r="C16" s="13"/>
      <c r="D16" s="14"/>
      <c r="E16" s="14"/>
      <c r="F16" s="14"/>
      <c r="G16" s="13"/>
      <c r="H16" s="13"/>
      <c r="I16" s="329"/>
      <c r="J16" s="329"/>
    </row>
    <row r="17" spans="1:10" ht="15.75" customHeight="1">
      <c r="A17" s="324"/>
      <c r="B17" s="326"/>
      <c r="C17" s="13"/>
      <c r="D17" s="14"/>
      <c r="E17" s="14"/>
      <c r="F17" s="14"/>
      <c r="G17" s="14"/>
      <c r="H17" s="14"/>
      <c r="I17" s="329"/>
      <c r="J17" s="329"/>
    </row>
    <row r="18" spans="1:10" ht="15.75" customHeight="1">
      <c r="A18" s="324" t="s">
        <v>446</v>
      </c>
      <c r="B18" s="326" t="s">
        <v>447</v>
      </c>
      <c r="C18" s="13"/>
      <c r="D18" s="14"/>
      <c r="E18" s="14"/>
      <c r="F18" s="14"/>
      <c r="G18" s="14"/>
      <c r="H18" s="14"/>
      <c r="I18" s="329"/>
      <c r="J18" s="329"/>
    </row>
    <row r="19" spans="1:10" ht="15.75" customHeight="1">
      <c r="A19" s="324"/>
      <c r="B19" s="326"/>
      <c r="C19" s="13"/>
      <c r="D19" s="14"/>
      <c r="E19" s="14"/>
      <c r="F19" s="14"/>
      <c r="G19" s="14"/>
      <c r="H19" s="14"/>
      <c r="I19" s="329"/>
      <c r="J19" s="329"/>
    </row>
    <row r="20" spans="1:10" ht="15.75" customHeight="1">
      <c r="A20" s="324"/>
      <c r="B20" s="326"/>
      <c r="C20" s="13"/>
      <c r="D20" s="14"/>
      <c r="E20" s="14"/>
      <c r="F20" s="14"/>
      <c r="G20" s="14"/>
      <c r="H20" s="14"/>
      <c r="I20" s="329"/>
      <c r="J20" s="329"/>
    </row>
    <row r="21" spans="1:10" ht="15.75" customHeight="1">
      <c r="A21" s="848" t="s">
        <v>63</v>
      </c>
      <c r="B21" s="849"/>
      <c r="C21" s="13">
        <f>C7+C13</f>
        <v>0</v>
      </c>
      <c r="D21" s="13">
        <f>D7+D13+D18</f>
        <v>0</v>
      </c>
      <c r="E21" s="13">
        <f>E7+E13+E18</f>
        <v>5415869.14</v>
      </c>
      <c r="F21" s="13">
        <f>F7+F13+F18</f>
        <v>4123831.43</v>
      </c>
      <c r="G21" s="13">
        <f>G7+G13+G18</f>
        <v>5415869.14</v>
      </c>
      <c r="H21" s="13">
        <f>H7+H13+H18</f>
        <v>4123831.43</v>
      </c>
      <c r="I21" s="329"/>
      <c r="J21" s="329"/>
    </row>
    <row r="22" spans="1:10" ht="15.75" customHeight="1">
      <c r="A22" s="772" t="s">
        <v>448</v>
      </c>
      <c r="B22" s="773"/>
      <c r="C22" s="13"/>
      <c r="D22" s="14"/>
      <c r="E22" s="14"/>
      <c r="F22" s="14"/>
      <c r="G22" s="14"/>
      <c r="H22" s="14"/>
      <c r="I22" s="329"/>
      <c r="J22" s="329"/>
    </row>
    <row r="23" spans="1:10" ht="15.75" customHeight="1">
      <c r="A23" s="850" t="s">
        <v>63</v>
      </c>
      <c r="B23" s="851"/>
      <c r="C23" s="14">
        <f>C7+C13+C18</f>
        <v>0</v>
      </c>
      <c r="D23" s="14">
        <f>D7+D13+D18</f>
        <v>0</v>
      </c>
      <c r="E23" s="14">
        <f>E21</f>
        <v>5415869.14</v>
      </c>
      <c r="F23" s="14">
        <f>F21</f>
        <v>4123831.43</v>
      </c>
      <c r="G23" s="14">
        <f>G21</f>
        <v>5415869.14</v>
      </c>
      <c r="H23" s="14">
        <f>H21</f>
        <v>4123831.43</v>
      </c>
      <c r="I23" s="329"/>
      <c r="J23" s="329"/>
    </row>
    <row r="24" spans="1:10" s="323" customFormat="1" ht="15.75" customHeight="1">
      <c r="A24" s="3" t="str">
        <f>'3-1-1现金'!A15</f>
        <v>被评估单位（或者产权持有单位）填表人：</v>
      </c>
      <c r="B24" s="3"/>
      <c r="C24" s="3"/>
      <c r="D24" s="3"/>
      <c r="E24" s="749" t="str">
        <f>'3-1-1现金'!F15</f>
        <v>评估人员：苗菁  </v>
      </c>
      <c r="F24" s="749"/>
      <c r="G24" s="749"/>
      <c r="H24" s="749"/>
      <c r="I24" s="749"/>
      <c r="J24" s="749"/>
    </row>
    <row r="25" spans="1:10" s="323" customFormat="1" ht="15.75" customHeight="1">
      <c r="A25" s="3" t="str">
        <f>'3-1-1现金'!A16:B16</f>
        <v>填表日期：2018年8月10日</v>
      </c>
      <c r="B25" s="3"/>
      <c r="C25" s="3"/>
      <c r="D25" s="3"/>
      <c r="E25" s="750" t="str">
        <f>'表3-1货币汇总表'!E18</f>
        <v>复核人员：阮荣</v>
      </c>
      <c r="F25" s="750"/>
      <c r="G25" s="750"/>
      <c r="H25" s="750"/>
      <c r="I25" s="750"/>
      <c r="J25" s="750"/>
    </row>
    <row r="26" spans="1:10" s="323" customFormat="1" ht="15.75" customHeight="1">
      <c r="A26" s="3"/>
      <c r="B26" s="3"/>
      <c r="C26" s="3"/>
      <c r="D26" s="3"/>
      <c r="E26" s="3"/>
      <c r="F26" s="3"/>
      <c r="G26" s="3"/>
      <c r="H26" s="3"/>
      <c r="I26" s="3"/>
      <c r="J26" s="3"/>
    </row>
    <row r="27" spans="1:10" s="323" customFormat="1" ht="15.75" customHeight="1">
      <c r="A27" s="3"/>
      <c r="B27" s="3"/>
      <c r="C27" s="3"/>
      <c r="D27" s="55"/>
      <c r="E27" s="3"/>
      <c r="F27" s="3"/>
      <c r="G27" s="3"/>
      <c r="H27" s="3"/>
      <c r="I27" s="3"/>
      <c r="J27" s="3"/>
    </row>
  </sheetData>
  <sheetProtection/>
  <mergeCells count="15">
    <mergeCell ref="A23:B23"/>
    <mergeCell ref="E24:J24"/>
    <mergeCell ref="C5:D5"/>
    <mergeCell ref="E5:F5"/>
    <mergeCell ref="G5:H5"/>
    <mergeCell ref="A1:J1"/>
    <mergeCell ref="A2:J2"/>
    <mergeCell ref="H3:J3"/>
    <mergeCell ref="G4:J4"/>
    <mergeCell ref="I5:J5"/>
    <mergeCell ref="E25:J25"/>
    <mergeCell ref="A5:A6"/>
    <mergeCell ref="B5:B6"/>
    <mergeCell ref="A21:B21"/>
    <mergeCell ref="A22:B22"/>
  </mergeCells>
  <printOptions horizontalCentered="1"/>
  <pageMargins left="0.35" right="0.35" top="1.08" bottom="0.79" header="1.36" footer="0.51"/>
  <pageSetup fitToHeight="0" fitToWidth="1" horizontalDpi="300" verticalDpi="300" orientation="landscape" paperSize="9" r:id="rId1"/>
</worksheet>
</file>

<file path=xl/worksheets/sheet44.xml><?xml version="1.0" encoding="utf-8"?>
<worksheet xmlns="http://schemas.openxmlformats.org/spreadsheetml/2006/main" xmlns:r="http://schemas.openxmlformats.org/officeDocument/2006/relationships">
  <sheetPr>
    <tabColor rgb="FF00B050"/>
    <pageSetUpPr fitToPage="1"/>
  </sheetPr>
  <dimension ref="A1:Q21"/>
  <sheetViews>
    <sheetView zoomScalePageLayoutView="0" workbookViewId="0" topLeftCell="A1">
      <selection activeCell="G7" sqref="G7:G9"/>
    </sheetView>
  </sheetViews>
  <sheetFormatPr defaultColWidth="9.00390625" defaultRowHeight="15.75" customHeight="1"/>
  <cols>
    <col min="1" max="1" width="5.00390625" style="3" customWidth="1"/>
    <col min="2" max="2" width="11.25390625" style="3" customWidth="1"/>
    <col min="3" max="3" width="13.625" style="153" customWidth="1"/>
    <col min="4" max="4" width="6.875" style="42" customWidth="1"/>
    <col min="5" max="5" width="10.375" style="42" customWidth="1"/>
    <col min="6" max="6" width="9.25390625" style="42" customWidth="1"/>
    <col min="7" max="7" width="7.50390625" style="42" customWidth="1"/>
    <col min="8" max="9" width="10.375" style="42" customWidth="1"/>
    <col min="10" max="10" width="10.375" style="3" customWidth="1"/>
    <col min="11" max="11" width="7.25390625" style="2" customWidth="1"/>
    <col min="12" max="12" width="10.875" style="310" customWidth="1"/>
    <col min="13" max="13" width="11.75390625" style="310" customWidth="1"/>
    <col min="14" max="14" width="7.875" style="303" customWidth="1"/>
    <col min="15" max="15" width="8.875" style="3" customWidth="1"/>
    <col min="16" max="17" width="9.625" style="3" bestFit="1" customWidth="1"/>
    <col min="18" max="16384" width="9.00390625" style="3" customWidth="1"/>
  </cols>
  <sheetData>
    <row r="1" spans="1:15" s="1" customFormat="1" ht="30" customHeight="1">
      <c r="A1" s="740" t="s">
        <v>449</v>
      </c>
      <c r="B1" s="740"/>
      <c r="C1" s="740"/>
      <c r="D1" s="740"/>
      <c r="E1" s="740"/>
      <c r="F1" s="740"/>
      <c r="G1" s="740"/>
      <c r="H1" s="740"/>
      <c r="I1" s="740"/>
      <c r="J1" s="740"/>
      <c r="K1" s="740"/>
      <c r="L1" s="740"/>
      <c r="M1" s="740"/>
      <c r="N1" s="740"/>
      <c r="O1" s="314"/>
    </row>
    <row r="2" spans="1:15" ht="13.5" customHeight="1">
      <c r="A2" s="742" t="str">
        <f>'4-6固定资产汇总'!A2:J2</f>
        <v>评估基准日：2018年6月14日</v>
      </c>
      <c r="B2" s="743"/>
      <c r="C2" s="743"/>
      <c r="D2" s="743"/>
      <c r="E2" s="743"/>
      <c r="F2" s="743"/>
      <c r="G2" s="743"/>
      <c r="H2" s="743"/>
      <c r="I2" s="743"/>
      <c r="J2" s="743"/>
      <c r="K2" s="743"/>
      <c r="L2" s="743"/>
      <c r="M2" s="743"/>
      <c r="N2" s="743"/>
      <c r="O2" s="743"/>
    </row>
    <row r="3" spans="1:15" ht="13.5" customHeight="1">
      <c r="A3" s="5"/>
      <c r="B3" s="5"/>
      <c r="C3" s="43"/>
      <c r="D3" s="43"/>
      <c r="E3" s="43"/>
      <c r="F3" s="43"/>
      <c r="G3" s="43"/>
      <c r="H3" s="43"/>
      <c r="I3" s="43"/>
      <c r="J3" s="5"/>
      <c r="K3" s="5"/>
      <c r="L3" s="315"/>
      <c r="M3" s="315"/>
      <c r="N3" s="305"/>
      <c r="O3" s="37"/>
    </row>
    <row r="4" spans="1:15" ht="15.75" customHeight="1">
      <c r="A4" s="31" t="str">
        <f>'4-6固定资产汇总'!A4</f>
        <v>被评估单位（或者产权持有单位）：威海万紫千红家具有限公司</v>
      </c>
      <c r="O4" s="8" t="s">
        <v>3</v>
      </c>
    </row>
    <row r="5" spans="1:15" s="2" customFormat="1" ht="15.75" customHeight="1">
      <c r="A5" s="777" t="s">
        <v>5</v>
      </c>
      <c r="B5" s="857" t="s">
        <v>401</v>
      </c>
      <c r="C5" s="857" t="s">
        <v>450</v>
      </c>
      <c r="D5" s="859" t="s">
        <v>404</v>
      </c>
      <c r="E5" s="859" t="s">
        <v>451</v>
      </c>
      <c r="F5" s="834" t="s">
        <v>299</v>
      </c>
      <c r="G5" s="861" t="s">
        <v>452</v>
      </c>
      <c r="H5" s="857" t="s">
        <v>90</v>
      </c>
      <c r="I5" s="858"/>
      <c r="J5" s="777" t="s">
        <v>91</v>
      </c>
      <c r="K5" s="778"/>
      <c r="L5" s="778"/>
      <c r="M5" s="796" t="s">
        <v>92</v>
      </c>
      <c r="N5" s="862" t="s">
        <v>126</v>
      </c>
      <c r="O5" s="800" t="s">
        <v>8</v>
      </c>
    </row>
    <row r="6" spans="1:15" s="2" customFormat="1" ht="24.75" customHeight="1">
      <c r="A6" s="778"/>
      <c r="B6" s="858"/>
      <c r="C6" s="858"/>
      <c r="D6" s="860"/>
      <c r="E6" s="860"/>
      <c r="F6" s="835"/>
      <c r="G6" s="858"/>
      <c r="H6" s="198" t="s">
        <v>409</v>
      </c>
      <c r="I6" s="46" t="s">
        <v>410</v>
      </c>
      <c r="J6" s="9" t="s">
        <v>409</v>
      </c>
      <c r="K6" s="97" t="s">
        <v>335</v>
      </c>
      <c r="L6" s="316" t="s">
        <v>410</v>
      </c>
      <c r="M6" s="788"/>
      <c r="N6" s="863"/>
      <c r="O6" s="778"/>
    </row>
    <row r="7" spans="1:17" ht="36.75" customHeight="1">
      <c r="A7" s="702">
        <v>1</v>
      </c>
      <c r="B7" s="703" t="s">
        <v>1231</v>
      </c>
      <c r="C7" s="704" t="s">
        <v>1232</v>
      </c>
      <c r="D7" s="704" t="s">
        <v>1233</v>
      </c>
      <c r="E7" s="705" t="s">
        <v>1234</v>
      </c>
      <c r="F7" s="695" t="s">
        <v>1235</v>
      </c>
      <c r="G7" s="706">
        <v>2522.79</v>
      </c>
      <c r="H7" s="300"/>
      <c r="I7" s="300"/>
      <c r="J7" s="707">
        <v>3094062.3661842723</v>
      </c>
      <c r="K7" s="716">
        <v>76.04</v>
      </c>
      <c r="L7" s="708">
        <v>2352725.0232465207</v>
      </c>
      <c r="M7" s="317">
        <f>L7-I7</f>
        <v>2352725.02</v>
      </c>
      <c r="N7" s="700"/>
      <c r="O7" s="318"/>
      <c r="Q7" s="322"/>
    </row>
    <row r="8" spans="1:17" ht="36.75" customHeight="1">
      <c r="A8" s="702">
        <v>2</v>
      </c>
      <c r="B8" s="703" t="s">
        <v>1236</v>
      </c>
      <c r="C8" s="704" t="s">
        <v>1237</v>
      </c>
      <c r="D8" s="704" t="s">
        <v>1238</v>
      </c>
      <c r="E8" s="705" t="s">
        <v>1234</v>
      </c>
      <c r="F8" s="695" t="s">
        <v>1235</v>
      </c>
      <c r="G8" s="706">
        <v>779.04</v>
      </c>
      <c r="H8" s="300"/>
      <c r="I8" s="300"/>
      <c r="J8" s="707">
        <v>1040731.675936128</v>
      </c>
      <c r="K8" s="716">
        <v>76.16</v>
      </c>
      <c r="L8" s="708">
        <v>792621.244392955</v>
      </c>
      <c r="M8" s="317">
        <f>L8-I8</f>
        <v>792621.24</v>
      </c>
      <c r="N8" s="700"/>
      <c r="O8" s="318"/>
      <c r="P8" s="103"/>
      <c r="Q8" s="322"/>
    </row>
    <row r="9" spans="1:17" ht="36.75" customHeight="1">
      <c r="A9" s="702">
        <v>3</v>
      </c>
      <c r="B9" s="703" t="s">
        <v>1239</v>
      </c>
      <c r="C9" s="704" t="s">
        <v>1240</v>
      </c>
      <c r="D9" s="704" t="s">
        <v>1233</v>
      </c>
      <c r="E9" s="705" t="s">
        <v>1234</v>
      </c>
      <c r="F9" s="695" t="s">
        <v>1235</v>
      </c>
      <c r="G9" s="706">
        <v>1053.56</v>
      </c>
      <c r="H9" s="300"/>
      <c r="I9" s="300"/>
      <c r="J9" s="707">
        <v>1281075.0965342878</v>
      </c>
      <c r="K9" s="716">
        <v>76.38</v>
      </c>
      <c r="L9" s="708">
        <v>978485.158732889</v>
      </c>
      <c r="M9" s="317">
        <f>L9-I9</f>
        <v>978485.16</v>
      </c>
      <c r="N9" s="700"/>
      <c r="O9" s="80"/>
      <c r="Q9" s="42"/>
    </row>
    <row r="10" spans="1:15" ht="31.5" customHeight="1">
      <c r="A10" s="747" t="s">
        <v>453</v>
      </c>
      <c r="B10" s="854"/>
      <c r="C10" s="786"/>
      <c r="D10" s="165"/>
      <c r="E10" s="49"/>
      <c r="F10" s="311"/>
      <c r="G10" s="312"/>
      <c r="H10" s="70">
        <f>SUM(H7:H9)</f>
        <v>0</v>
      </c>
      <c r="I10" s="70">
        <f>SUM(I7:I9)</f>
        <v>0</v>
      </c>
      <c r="J10" s="70">
        <f>SUM(J7:J9)</f>
        <v>5415869.14</v>
      </c>
      <c r="K10" s="70"/>
      <c r="L10" s="70">
        <f>SUM(L7:L9)</f>
        <v>4123831.43</v>
      </c>
      <c r="M10" s="70">
        <f>L10-I10</f>
        <v>4123831.43</v>
      </c>
      <c r="N10" s="699" t="e">
        <f>M10/I10*100</f>
        <v>#DIV/0!</v>
      </c>
      <c r="O10" s="16"/>
    </row>
    <row r="11" spans="1:15" ht="31.5" customHeight="1">
      <c r="A11" s="772" t="s">
        <v>454</v>
      </c>
      <c r="B11" s="855"/>
      <c r="C11" s="856"/>
      <c r="D11" s="69"/>
      <c r="E11" s="69"/>
      <c r="F11" s="69"/>
      <c r="G11" s="69"/>
      <c r="H11" s="69"/>
      <c r="I11" s="69"/>
      <c r="J11" s="15"/>
      <c r="K11" s="11"/>
      <c r="L11" s="317"/>
      <c r="M11" s="319"/>
      <c r="N11" s="701"/>
      <c r="O11" s="15"/>
    </row>
    <row r="12" spans="1:15" ht="31.5" customHeight="1">
      <c r="A12" s="747" t="s">
        <v>251</v>
      </c>
      <c r="B12" s="797"/>
      <c r="C12" s="748"/>
      <c r="D12" s="49"/>
      <c r="E12" s="49"/>
      <c r="F12" s="53"/>
      <c r="G12" s="219"/>
      <c r="H12" s="70">
        <f>H10</f>
        <v>0</v>
      </c>
      <c r="I12" s="69">
        <f>I10</f>
        <v>0</v>
      </c>
      <c r="J12" s="14">
        <f>J10</f>
        <v>5415869.14</v>
      </c>
      <c r="K12" s="105"/>
      <c r="L12" s="321">
        <f>L10</f>
        <v>4123831.43</v>
      </c>
      <c r="M12" s="320">
        <f>M10</f>
        <v>4123831.43</v>
      </c>
      <c r="N12" s="701" t="e">
        <f>(L12-I12)/I12*100</f>
        <v>#DIV/0!</v>
      </c>
      <c r="O12" s="16"/>
    </row>
    <row r="13" spans="1:15" ht="20.25" customHeight="1">
      <c r="A13" s="3" t="str">
        <f>'3-1-1现金'!A15</f>
        <v>被评估单位（或者产权持有单位）填表人：</v>
      </c>
      <c r="F13" s="313"/>
      <c r="G13" s="313"/>
      <c r="H13" s="749" t="str">
        <f>'3-1-1现金'!F15</f>
        <v>评估人员：苗菁  </v>
      </c>
      <c r="I13" s="749"/>
      <c r="J13" s="749"/>
      <c r="K13" s="749"/>
      <c r="L13" s="749"/>
      <c r="M13" s="749"/>
      <c r="N13" s="749"/>
      <c r="O13" s="749"/>
    </row>
    <row r="14" spans="1:15" ht="20.25" customHeight="1">
      <c r="A14" s="3" t="str">
        <f>'3-1-1现金'!A16:B16</f>
        <v>填表日期：2018年8月10日</v>
      </c>
      <c r="H14" s="750" t="str">
        <f>'3-1-1现金'!F16</f>
        <v>复核人员：阮荣</v>
      </c>
      <c r="I14" s="750"/>
      <c r="J14" s="750"/>
      <c r="K14" s="750"/>
      <c r="L14" s="852"/>
      <c r="M14" s="852"/>
      <c r="N14" s="853"/>
      <c r="O14" s="750"/>
    </row>
    <row r="21" ht="15.75" customHeight="1">
      <c r="J21" s="55"/>
    </row>
  </sheetData>
  <sheetProtection/>
  <mergeCells count="19">
    <mergeCell ref="A1:N1"/>
    <mergeCell ref="A2:O2"/>
    <mergeCell ref="H5:I5"/>
    <mergeCell ref="J5:L5"/>
    <mergeCell ref="O5:O6"/>
    <mergeCell ref="G5:G6"/>
    <mergeCell ref="F5:F6"/>
    <mergeCell ref="M5:M6"/>
    <mergeCell ref="N5:N6"/>
    <mergeCell ref="H14:O14"/>
    <mergeCell ref="H13:O13"/>
    <mergeCell ref="A10:C10"/>
    <mergeCell ref="A11:C11"/>
    <mergeCell ref="A12:C12"/>
    <mergeCell ref="A5:A6"/>
    <mergeCell ref="B5:B6"/>
    <mergeCell ref="C5:C6"/>
    <mergeCell ref="D5:D6"/>
    <mergeCell ref="E5:E6"/>
  </mergeCells>
  <printOptions horizontalCentered="1"/>
  <pageMargins left="0.35" right="0.35" top="0.87" bottom="0.87" header="1.06" footer="0.51"/>
  <pageSetup fitToHeight="0" fitToWidth="1" horizontalDpi="300" verticalDpi="300" orientation="landscape" paperSize="9" scale="92" r:id="rId3"/>
  <legacyDrawing r:id="rId2"/>
</worksheet>
</file>

<file path=xl/worksheets/sheet45.xml><?xml version="1.0" encoding="utf-8"?>
<worksheet xmlns="http://schemas.openxmlformats.org/spreadsheetml/2006/main" xmlns:r="http://schemas.openxmlformats.org/officeDocument/2006/relationships">
  <dimension ref="A1:S35"/>
  <sheetViews>
    <sheetView zoomScalePageLayoutView="0" workbookViewId="0" topLeftCell="A1">
      <selection activeCell="J21" sqref="J21"/>
    </sheetView>
  </sheetViews>
  <sheetFormatPr defaultColWidth="9.00390625" defaultRowHeight="15.75" customHeight="1"/>
  <cols>
    <col min="1" max="1" width="4.875" style="3" customWidth="1"/>
    <col min="2" max="2" width="11.875" style="3" customWidth="1"/>
    <col min="3" max="3" width="6.75390625" style="3" customWidth="1"/>
    <col min="4" max="4" width="9.625" style="3" customWidth="1"/>
    <col min="5" max="5" width="5.75390625" style="3" customWidth="1"/>
    <col min="6" max="6" width="5.125" style="3" customWidth="1"/>
    <col min="7" max="7" width="5.25390625" style="3" customWidth="1"/>
    <col min="8" max="8" width="7.75390625" style="3" customWidth="1"/>
    <col min="9" max="10" width="11.00390625" style="3" customWidth="1"/>
    <col min="11" max="11" width="11.00390625" style="2" customWidth="1"/>
    <col min="12" max="12" width="7.25390625" style="303" customWidth="1"/>
    <col min="13" max="13" width="11.00390625" style="3" customWidth="1"/>
    <col min="14" max="14" width="7.50390625" style="303" customWidth="1"/>
    <col min="15" max="15" width="7.625" style="3" customWidth="1"/>
    <col min="16" max="16" width="7.25390625" style="2" customWidth="1"/>
    <col min="17" max="16384" width="9.00390625" style="3" customWidth="1"/>
  </cols>
  <sheetData>
    <row r="1" spans="1:19" s="1" customFormat="1" ht="30" customHeight="1">
      <c r="A1" s="740" t="s">
        <v>455</v>
      </c>
      <c r="B1" s="741"/>
      <c r="C1" s="741"/>
      <c r="D1" s="741"/>
      <c r="E1" s="741"/>
      <c r="F1" s="741"/>
      <c r="G1" s="741"/>
      <c r="H1" s="741"/>
      <c r="I1" s="741"/>
      <c r="J1" s="741"/>
      <c r="K1" s="741"/>
      <c r="L1" s="741"/>
      <c r="M1" s="741"/>
      <c r="N1" s="741"/>
      <c r="O1" s="741"/>
      <c r="P1" s="741"/>
      <c r="Q1" s="4"/>
      <c r="R1" s="4"/>
      <c r="S1" s="4"/>
    </row>
    <row r="2" spans="1:19" ht="13.5" customHeight="1">
      <c r="A2" s="742" t="str">
        <f>'4-6-1房屋建筑物'!A2</f>
        <v>评估基准日：2018年6月14日</v>
      </c>
      <c r="B2" s="743"/>
      <c r="C2" s="743"/>
      <c r="D2" s="743"/>
      <c r="E2" s="743"/>
      <c r="F2" s="743"/>
      <c r="G2" s="743"/>
      <c r="H2" s="767"/>
      <c r="I2" s="767"/>
      <c r="J2" s="767"/>
      <c r="K2" s="767"/>
      <c r="L2" s="767"/>
      <c r="M2" s="767"/>
      <c r="N2" s="767"/>
      <c r="O2" s="767"/>
      <c r="P2" s="767"/>
      <c r="Q2" s="25"/>
      <c r="R2" s="25"/>
      <c r="S2" s="25"/>
    </row>
    <row r="3" spans="1:19" ht="13.5" customHeight="1">
      <c r="A3" s="5"/>
      <c r="B3" s="5"/>
      <c r="C3" s="5"/>
      <c r="D3" s="5"/>
      <c r="E3" s="5"/>
      <c r="F3" s="5"/>
      <c r="G3" s="5"/>
      <c r="H3" s="6"/>
      <c r="I3" s="6"/>
      <c r="J3" s="6"/>
      <c r="K3" s="6"/>
      <c r="L3" s="305"/>
      <c r="M3" s="6"/>
      <c r="N3" s="751" t="s">
        <v>456</v>
      </c>
      <c r="O3" s="751"/>
      <c r="P3" s="751"/>
      <c r="Q3" s="25"/>
      <c r="R3" s="25"/>
      <c r="S3" s="25"/>
    </row>
    <row r="4" spans="1:16" ht="15.75" customHeight="1">
      <c r="A4" s="31" t="str">
        <f>'4-6-1房屋建筑物'!A4</f>
        <v>被评估单位（或者产权持有单位）：威海万紫千红家具有限公司</v>
      </c>
      <c r="M4" s="774" t="s">
        <v>3</v>
      </c>
      <c r="N4" s="774"/>
      <c r="O4" s="774"/>
      <c r="P4" s="774"/>
    </row>
    <row r="5" spans="1:16" s="2" customFormat="1" ht="15.75" customHeight="1">
      <c r="A5" s="857" t="s">
        <v>5</v>
      </c>
      <c r="B5" s="858" t="s">
        <v>457</v>
      </c>
      <c r="C5" s="857" t="s">
        <v>404</v>
      </c>
      <c r="D5" s="861" t="s">
        <v>405</v>
      </c>
      <c r="E5" s="861" t="s">
        <v>458</v>
      </c>
      <c r="F5" s="861" t="s">
        <v>459</v>
      </c>
      <c r="G5" s="859" t="s">
        <v>299</v>
      </c>
      <c r="H5" s="861" t="s">
        <v>460</v>
      </c>
      <c r="I5" s="857" t="s">
        <v>90</v>
      </c>
      <c r="J5" s="858"/>
      <c r="K5" s="857" t="s">
        <v>91</v>
      </c>
      <c r="L5" s="858"/>
      <c r="M5" s="858"/>
      <c r="N5" s="862" t="s">
        <v>126</v>
      </c>
      <c r="O5" s="800" t="s">
        <v>408</v>
      </c>
      <c r="P5" s="800" t="s">
        <v>8</v>
      </c>
    </row>
    <row r="6" spans="1:16" s="2" customFormat="1" ht="15.75" customHeight="1">
      <c r="A6" s="858"/>
      <c r="B6" s="858"/>
      <c r="C6" s="858"/>
      <c r="D6" s="858"/>
      <c r="E6" s="858"/>
      <c r="F6" s="858"/>
      <c r="G6" s="864"/>
      <c r="H6" s="858"/>
      <c r="I6" s="67" t="s">
        <v>409</v>
      </c>
      <c r="J6" s="46" t="s">
        <v>410</v>
      </c>
      <c r="K6" s="46" t="s">
        <v>409</v>
      </c>
      <c r="L6" s="306" t="s">
        <v>335</v>
      </c>
      <c r="M6" s="46" t="s">
        <v>410</v>
      </c>
      <c r="N6" s="863"/>
      <c r="O6" s="778"/>
      <c r="P6" s="778"/>
    </row>
    <row r="7" spans="1:16" ht="15.75" customHeight="1">
      <c r="A7" s="49"/>
      <c r="B7" s="169"/>
      <c r="C7" s="46"/>
      <c r="D7" s="161"/>
      <c r="E7" s="53"/>
      <c r="F7" s="49"/>
      <c r="G7" s="11"/>
      <c r="H7" s="49"/>
      <c r="I7" s="300"/>
      <c r="J7" s="300"/>
      <c r="K7" s="70"/>
      <c r="L7" s="307"/>
      <c r="M7" s="70"/>
      <c r="N7" s="118"/>
      <c r="O7" s="14"/>
      <c r="P7" s="9"/>
    </row>
    <row r="8" spans="1:16" ht="15.75" customHeight="1">
      <c r="A8" s="49"/>
      <c r="B8" s="169"/>
      <c r="C8" s="46"/>
      <c r="D8" s="161"/>
      <c r="E8" s="53"/>
      <c r="F8" s="49"/>
      <c r="G8" s="11"/>
      <c r="H8" s="49"/>
      <c r="I8" s="300"/>
      <c r="J8" s="300"/>
      <c r="K8" s="70"/>
      <c r="L8" s="307"/>
      <c r="M8" s="70"/>
      <c r="N8" s="118"/>
      <c r="O8" s="14"/>
      <c r="P8" s="9"/>
    </row>
    <row r="9" spans="1:16" ht="15.75" customHeight="1">
      <c r="A9" s="49"/>
      <c r="B9" s="169"/>
      <c r="C9" s="46"/>
      <c r="D9" s="161"/>
      <c r="E9" s="49"/>
      <c r="F9" s="49"/>
      <c r="G9" s="11"/>
      <c r="H9" s="49"/>
      <c r="I9" s="300"/>
      <c r="J9" s="300"/>
      <c r="K9" s="70"/>
      <c r="L9" s="307"/>
      <c r="M9" s="70"/>
      <c r="N9" s="118"/>
      <c r="O9" s="14"/>
      <c r="P9" s="9"/>
    </row>
    <row r="10" spans="1:16" ht="15.75" customHeight="1">
      <c r="A10" s="49"/>
      <c r="B10" s="160"/>
      <c r="C10" s="164"/>
      <c r="D10" s="161"/>
      <c r="E10" s="197"/>
      <c r="F10" s="163"/>
      <c r="G10" s="164"/>
      <c r="H10" s="49"/>
      <c r="I10" s="200"/>
      <c r="J10" s="138"/>
      <c r="K10" s="70"/>
      <c r="L10" s="307"/>
      <c r="M10" s="70"/>
      <c r="N10" s="118"/>
      <c r="O10" s="14"/>
      <c r="P10" s="9"/>
    </row>
    <row r="11" spans="1:16" ht="15.75" customHeight="1">
      <c r="A11" s="49"/>
      <c r="B11" s="160"/>
      <c r="C11" s="164"/>
      <c r="D11" s="168"/>
      <c r="E11" s="197"/>
      <c r="F11" s="163"/>
      <c r="G11" s="168"/>
      <c r="H11" s="49"/>
      <c r="I11" s="200"/>
      <c r="J11" s="138"/>
      <c r="K11" s="70"/>
      <c r="L11" s="307"/>
      <c r="M11" s="70"/>
      <c r="N11" s="118"/>
      <c r="O11" s="14"/>
      <c r="P11" s="9"/>
    </row>
    <row r="12" spans="1:16" ht="15.75" customHeight="1">
      <c r="A12" s="49"/>
      <c r="B12" s="160"/>
      <c r="C12" s="164"/>
      <c r="D12" s="168"/>
      <c r="E12" s="197"/>
      <c r="F12" s="163"/>
      <c r="G12" s="167"/>
      <c r="H12" s="49"/>
      <c r="I12" s="200"/>
      <c r="J12" s="138"/>
      <c r="K12" s="70"/>
      <c r="L12" s="307"/>
      <c r="M12" s="70"/>
      <c r="N12" s="118"/>
      <c r="O12" s="14"/>
      <c r="P12" s="9"/>
    </row>
    <row r="13" spans="1:16" ht="15.75" customHeight="1">
      <c r="A13" s="49"/>
      <c r="B13" s="49"/>
      <c r="C13" s="46"/>
      <c r="D13" s="268"/>
      <c r="E13" s="53"/>
      <c r="F13" s="49"/>
      <c r="G13" s="49"/>
      <c r="H13" s="49"/>
      <c r="I13" s="69"/>
      <c r="J13" s="69"/>
      <c r="K13" s="207"/>
      <c r="L13" s="307"/>
      <c r="M13" s="70"/>
      <c r="N13" s="118"/>
      <c r="O13" s="14"/>
      <c r="P13" s="9"/>
    </row>
    <row r="14" spans="1:16" ht="15.75" customHeight="1">
      <c r="A14" s="49"/>
      <c r="B14" s="49"/>
      <c r="C14" s="46"/>
      <c r="D14" s="268"/>
      <c r="E14" s="53"/>
      <c r="F14" s="49"/>
      <c r="G14" s="49"/>
      <c r="H14" s="49"/>
      <c r="I14" s="69"/>
      <c r="J14" s="69"/>
      <c r="K14" s="207"/>
      <c r="L14" s="307"/>
      <c r="M14" s="70"/>
      <c r="N14" s="118"/>
      <c r="O14" s="14"/>
      <c r="P14" s="9"/>
    </row>
    <row r="15" spans="1:16" ht="15.75" customHeight="1">
      <c r="A15" s="11"/>
      <c r="B15" s="16"/>
      <c r="C15" s="11"/>
      <c r="D15" s="12"/>
      <c r="E15" s="12"/>
      <c r="F15" s="11"/>
      <c r="G15" s="11"/>
      <c r="H15" s="29"/>
      <c r="I15" s="14"/>
      <c r="J15" s="14"/>
      <c r="K15" s="134"/>
      <c r="L15" s="189"/>
      <c r="M15" s="14"/>
      <c r="N15" s="118"/>
      <c r="O15" s="14"/>
      <c r="P15" s="9"/>
    </row>
    <row r="16" spans="1:16" ht="15.75" customHeight="1">
      <c r="A16" s="747" t="s">
        <v>192</v>
      </c>
      <c r="B16" s="854"/>
      <c r="C16" s="786"/>
      <c r="D16" s="49"/>
      <c r="E16" s="12"/>
      <c r="F16" s="12"/>
      <c r="G16" s="29"/>
      <c r="H16" s="14"/>
      <c r="I16" s="14">
        <f>SUM(I7:I15)</f>
        <v>0</v>
      </c>
      <c r="J16" s="14">
        <f>SUM(J7:J15)</f>
        <v>0</v>
      </c>
      <c r="K16" s="134">
        <f>SUM(K7:K15)</f>
        <v>0</v>
      </c>
      <c r="L16" s="14"/>
      <c r="M16" s="14">
        <f>SUM(M7:M15)</f>
        <v>0</v>
      </c>
      <c r="N16" s="308"/>
      <c r="O16" s="14"/>
      <c r="P16" s="11"/>
    </row>
    <row r="17" spans="1:16" ht="15.75" customHeight="1">
      <c r="A17" s="772" t="s">
        <v>461</v>
      </c>
      <c r="B17" s="865"/>
      <c r="C17" s="773"/>
      <c r="D17" s="14"/>
      <c r="E17" s="14"/>
      <c r="F17" s="14"/>
      <c r="G17" s="14"/>
      <c r="H17" s="14"/>
      <c r="I17" s="14"/>
      <c r="J17" s="14"/>
      <c r="K17" s="11"/>
      <c r="L17" s="309"/>
      <c r="M17" s="15"/>
      <c r="N17" s="118"/>
      <c r="O17" s="15"/>
      <c r="P17" s="11"/>
    </row>
    <row r="18" spans="1:16" ht="15.75" customHeight="1">
      <c r="A18" s="747" t="s">
        <v>251</v>
      </c>
      <c r="B18" s="797"/>
      <c r="C18" s="748"/>
      <c r="D18" s="49"/>
      <c r="E18" s="12"/>
      <c r="F18" s="12"/>
      <c r="G18" s="15"/>
      <c r="H18" s="14"/>
      <c r="I18" s="14">
        <f>I16</f>
        <v>0</v>
      </c>
      <c r="J18" s="14">
        <f>J16</f>
        <v>0</v>
      </c>
      <c r="K18" s="134">
        <f>K16</f>
        <v>0</v>
      </c>
      <c r="L18" s="14"/>
      <c r="M18" s="14">
        <f>M16</f>
        <v>0</v>
      </c>
      <c r="N18" s="308"/>
      <c r="O18" s="14"/>
      <c r="P18" s="11"/>
    </row>
    <row r="19" spans="1:16" ht="15.75" customHeight="1">
      <c r="A19" s="3" t="str">
        <f>'4-6-1房屋建筑物'!A13</f>
        <v>被评估单位（或者产权持有单位）填表人：</v>
      </c>
      <c r="J19" s="749" t="str">
        <f>'4-6-1房屋建筑物'!H13</f>
        <v>评估人员：苗菁  </v>
      </c>
      <c r="K19" s="749"/>
      <c r="L19" s="749"/>
      <c r="M19" s="749"/>
      <c r="N19" s="749"/>
      <c r="O19" s="749"/>
      <c r="P19" s="749"/>
    </row>
    <row r="20" spans="1:12" ht="15.75" customHeight="1">
      <c r="A20" s="3" t="str">
        <f>'4-6-1房屋建筑物'!A14</f>
        <v>填表日期：2018年8月10日</v>
      </c>
      <c r="L20" s="303" t="str">
        <f>'4-6-1房屋建筑物'!H14</f>
        <v>复核人员：阮荣</v>
      </c>
    </row>
    <row r="33" ht="15.75" customHeight="1">
      <c r="B33" s="304"/>
    </row>
    <row r="34" ht="15.75" customHeight="1">
      <c r="B34" s="304"/>
    </row>
    <row r="35" ht="15.75" customHeight="1">
      <c r="B35" s="103"/>
    </row>
  </sheetData>
  <sheetProtection/>
  <mergeCells count="21">
    <mergeCell ref="A17:C17"/>
    <mergeCell ref="O5:O6"/>
    <mergeCell ref="I5:J5"/>
    <mergeCell ref="K5:M5"/>
    <mergeCell ref="J19:P19"/>
    <mergeCell ref="A5:A6"/>
    <mergeCell ref="B5:B6"/>
    <mergeCell ref="C5:C6"/>
    <mergeCell ref="D5:D6"/>
    <mergeCell ref="E5:E6"/>
    <mergeCell ref="A18:C18"/>
    <mergeCell ref="F5:F6"/>
    <mergeCell ref="G5:G6"/>
    <mergeCell ref="A16:C16"/>
    <mergeCell ref="A1:P1"/>
    <mergeCell ref="A2:P2"/>
    <mergeCell ref="N3:P3"/>
    <mergeCell ref="M4:P4"/>
    <mergeCell ref="P5:P6"/>
    <mergeCell ref="H5:H6"/>
    <mergeCell ref="N5:N6"/>
  </mergeCells>
  <printOptions horizontalCentered="1"/>
  <pageMargins left="0.41" right="0.52" top="0.84" bottom="0.87" header="1.21" footer="0.51"/>
  <pageSetup fitToHeight="0" horizontalDpi="300" verticalDpi="300" orientation="landscape" paperSize="9" scale="95" r:id="rId3"/>
  <legacyDrawing r:id="rId2"/>
</worksheet>
</file>

<file path=xl/worksheets/sheet46.xml><?xml version="1.0" encoding="utf-8"?>
<worksheet xmlns="http://schemas.openxmlformats.org/spreadsheetml/2006/main" xmlns:r="http://schemas.openxmlformats.org/officeDocument/2006/relationships">
  <sheetPr>
    <pageSetUpPr fitToPage="1"/>
  </sheetPr>
  <dimension ref="A1:Q19"/>
  <sheetViews>
    <sheetView zoomScalePageLayoutView="0" workbookViewId="0" topLeftCell="A1">
      <selection activeCell="H12" sqref="H12"/>
    </sheetView>
  </sheetViews>
  <sheetFormatPr defaultColWidth="9.00390625" defaultRowHeight="15.75" customHeight="1"/>
  <cols>
    <col min="1" max="1" width="4.50390625" style="3" customWidth="1"/>
    <col min="2" max="2" width="11.25390625" style="3" customWidth="1"/>
    <col min="3" max="4" width="4.75390625" style="3" customWidth="1"/>
    <col min="5" max="5" width="16.375" style="3" customWidth="1"/>
    <col min="6" max="6" width="4.375" style="3" customWidth="1"/>
    <col min="7" max="7" width="4.875" style="3" customWidth="1"/>
    <col min="8" max="8" width="8.375" style="3" customWidth="1"/>
    <col min="9" max="11" width="11.00390625" style="3" customWidth="1"/>
    <col min="12" max="12" width="6.625" style="3" customWidth="1"/>
    <col min="13" max="13" width="11.00390625" style="3" customWidth="1"/>
    <col min="14" max="14" width="6.125" style="3" customWidth="1"/>
    <col min="15" max="15" width="5.75390625" style="3" customWidth="1"/>
    <col min="16" max="16384" width="9.00390625" style="3" customWidth="1"/>
  </cols>
  <sheetData>
    <row r="1" spans="1:15" s="1" customFormat="1" ht="30" customHeight="1">
      <c r="A1" s="740" t="s">
        <v>462</v>
      </c>
      <c r="B1" s="741"/>
      <c r="C1" s="741"/>
      <c r="D1" s="741"/>
      <c r="E1" s="741"/>
      <c r="F1" s="741"/>
      <c r="G1" s="741"/>
      <c r="H1" s="741"/>
      <c r="I1" s="741"/>
      <c r="J1" s="741"/>
      <c r="K1" s="741"/>
      <c r="L1" s="741"/>
      <c r="M1" s="741"/>
      <c r="N1" s="741"/>
      <c r="O1" s="741"/>
    </row>
    <row r="2" spans="1:15" ht="13.5" customHeight="1">
      <c r="A2" s="742" t="str">
        <f>'4-6-2构筑物'!A2</f>
        <v>评估基准日：2018年6月14日</v>
      </c>
      <c r="B2" s="743"/>
      <c r="C2" s="743"/>
      <c r="D2" s="743"/>
      <c r="E2" s="743"/>
      <c r="F2" s="743"/>
      <c r="G2" s="743"/>
      <c r="H2" s="767"/>
      <c r="I2" s="767"/>
      <c r="J2" s="767"/>
      <c r="K2" s="767"/>
      <c r="L2" s="767"/>
      <c r="M2" s="767"/>
      <c r="N2" s="767"/>
      <c r="O2" s="767"/>
    </row>
    <row r="3" spans="1:15" ht="13.5" customHeight="1">
      <c r="A3" s="5"/>
      <c r="B3" s="5"/>
      <c r="C3" s="5"/>
      <c r="D3" s="5"/>
      <c r="E3" s="5"/>
      <c r="F3" s="5"/>
      <c r="G3" s="5"/>
      <c r="H3" s="6"/>
      <c r="I3" s="6"/>
      <c r="J3" s="6"/>
      <c r="K3" s="6"/>
      <c r="L3" s="6"/>
      <c r="M3" s="6"/>
      <c r="N3" s="6"/>
      <c r="O3" s="5" t="s">
        <v>463</v>
      </c>
    </row>
    <row r="4" spans="1:15" ht="15.75" customHeight="1">
      <c r="A4" s="124" t="str">
        <f>'4-6-2构筑物'!A4</f>
        <v>被评估单位（或者产权持有单位）：威海万紫千红家具有限公司</v>
      </c>
      <c r="B4" s="124"/>
      <c r="C4" s="124"/>
      <c r="D4" s="124"/>
      <c r="E4" s="124"/>
      <c r="G4" s="299"/>
      <c r="H4" s="299"/>
      <c r="O4" s="8" t="s">
        <v>3</v>
      </c>
    </row>
    <row r="5" spans="1:15" s="2" customFormat="1" ht="15.75" customHeight="1">
      <c r="A5" s="777" t="s">
        <v>5</v>
      </c>
      <c r="B5" s="778" t="s">
        <v>457</v>
      </c>
      <c r="C5" s="800" t="s">
        <v>458</v>
      </c>
      <c r="D5" s="800" t="s">
        <v>464</v>
      </c>
      <c r="E5" s="800" t="s">
        <v>465</v>
      </c>
      <c r="F5" s="800" t="s">
        <v>466</v>
      </c>
      <c r="G5" s="800" t="s">
        <v>467</v>
      </c>
      <c r="H5" s="800" t="s">
        <v>451</v>
      </c>
      <c r="I5" s="866" t="s">
        <v>90</v>
      </c>
      <c r="J5" s="867"/>
      <c r="K5" s="857" t="s">
        <v>91</v>
      </c>
      <c r="L5" s="858"/>
      <c r="M5" s="858"/>
      <c r="N5" s="861" t="s">
        <v>126</v>
      </c>
      <c r="O5" s="861" t="s">
        <v>8</v>
      </c>
    </row>
    <row r="6" spans="1:15" s="2" customFormat="1" ht="31.5" customHeight="1">
      <c r="A6" s="778"/>
      <c r="B6" s="778"/>
      <c r="C6" s="778"/>
      <c r="D6" s="778"/>
      <c r="E6" s="778"/>
      <c r="F6" s="778"/>
      <c r="G6" s="778"/>
      <c r="H6" s="778"/>
      <c r="I6" s="67" t="s">
        <v>409</v>
      </c>
      <c r="J6" s="46" t="s">
        <v>410</v>
      </c>
      <c r="K6" s="46" t="s">
        <v>409</v>
      </c>
      <c r="L6" s="110" t="s">
        <v>335</v>
      </c>
      <c r="M6" s="46" t="s">
        <v>410</v>
      </c>
      <c r="N6" s="858"/>
      <c r="O6" s="858"/>
    </row>
    <row r="7" spans="1:15" ht="15.75" customHeight="1">
      <c r="A7" s="11"/>
      <c r="B7" s="11"/>
      <c r="C7" s="49"/>
      <c r="D7" s="49"/>
      <c r="E7" s="49"/>
      <c r="F7" s="11"/>
      <c r="G7" s="11"/>
      <c r="H7" s="12"/>
      <c r="I7" s="300"/>
      <c r="J7" s="301"/>
      <c r="K7" s="69"/>
      <c r="L7" s="175"/>
      <c r="M7" s="69"/>
      <c r="N7" s="69"/>
      <c r="O7" s="219"/>
    </row>
    <row r="8" spans="1:15" ht="15.75" customHeight="1">
      <c r="A8" s="11"/>
      <c r="B8" s="16"/>
      <c r="C8" s="11"/>
      <c r="D8" s="11"/>
      <c r="E8" s="11"/>
      <c r="F8" s="11"/>
      <c r="G8" s="11"/>
      <c r="H8" s="12"/>
      <c r="I8" s="70"/>
      <c r="J8" s="69"/>
      <c r="K8" s="69"/>
      <c r="L8" s="175"/>
      <c r="M8" s="69"/>
      <c r="N8" s="69" t="s">
        <v>141</v>
      </c>
      <c r="O8" s="219"/>
    </row>
    <row r="9" spans="1:17" ht="15.75" customHeight="1">
      <c r="A9" s="11"/>
      <c r="B9" s="16"/>
      <c r="C9" s="11"/>
      <c r="D9" s="11"/>
      <c r="E9" s="11"/>
      <c r="F9" s="11"/>
      <c r="G9" s="11"/>
      <c r="H9" s="12"/>
      <c r="I9" s="14"/>
      <c r="J9" s="14"/>
      <c r="K9" s="14"/>
      <c r="L9" s="190"/>
      <c r="M9" s="14"/>
      <c r="N9" s="14" t="s">
        <v>141</v>
      </c>
      <c r="O9" s="15"/>
      <c r="P9" s="27"/>
      <c r="Q9" s="27"/>
    </row>
    <row r="10" spans="1:17" ht="15.75" customHeight="1">
      <c r="A10" s="11"/>
      <c r="B10" s="16"/>
      <c r="C10" s="11"/>
      <c r="D10" s="11"/>
      <c r="E10" s="11"/>
      <c r="F10" s="11"/>
      <c r="G10" s="11"/>
      <c r="H10" s="12"/>
      <c r="I10" s="14"/>
      <c r="J10" s="14"/>
      <c r="K10" s="14"/>
      <c r="L10" s="190"/>
      <c r="M10" s="14"/>
      <c r="N10" s="14" t="s">
        <v>141</v>
      </c>
      <c r="O10" s="15"/>
      <c r="P10" s="27"/>
      <c r="Q10" s="27"/>
    </row>
    <row r="11" spans="1:17" ht="15.75" customHeight="1">
      <c r="A11" s="11"/>
      <c r="B11" s="16"/>
      <c r="C11" s="11"/>
      <c r="D11" s="11"/>
      <c r="E11" s="11"/>
      <c r="F11" s="11"/>
      <c r="G11" s="11"/>
      <c r="H11" s="12"/>
      <c r="I11" s="14"/>
      <c r="J11" s="14"/>
      <c r="K11" s="14"/>
      <c r="L11" s="190"/>
      <c r="M11" s="14"/>
      <c r="N11" s="14" t="s">
        <v>141</v>
      </c>
      <c r="O11" s="15"/>
      <c r="P11" s="27"/>
      <c r="Q11" s="27"/>
    </row>
    <row r="12" spans="1:17" ht="15.75" customHeight="1">
      <c r="A12" s="11"/>
      <c r="B12" s="16"/>
      <c r="C12" s="11"/>
      <c r="D12" s="11"/>
      <c r="E12" s="11"/>
      <c r="F12" s="11"/>
      <c r="G12" s="11"/>
      <c r="H12" s="12"/>
      <c r="I12" s="14"/>
      <c r="J12" s="14"/>
      <c r="K12" s="14"/>
      <c r="L12" s="190"/>
      <c r="M12" s="14"/>
      <c r="N12" s="14" t="s">
        <v>141</v>
      </c>
      <c r="O12" s="15"/>
      <c r="P12" s="27"/>
      <c r="Q12" s="27"/>
    </row>
    <row r="13" spans="1:17" ht="15.75" customHeight="1">
      <c r="A13" s="11"/>
      <c r="B13" s="16"/>
      <c r="C13" s="11"/>
      <c r="D13" s="11"/>
      <c r="E13" s="11"/>
      <c r="F13" s="11"/>
      <c r="G13" s="11"/>
      <c r="H13" s="12"/>
      <c r="I13" s="14"/>
      <c r="J13" s="14"/>
      <c r="K13" s="14"/>
      <c r="L13" s="190"/>
      <c r="M13" s="14"/>
      <c r="N13" s="14" t="s">
        <v>141</v>
      </c>
      <c r="O13" s="15"/>
      <c r="P13" s="27"/>
      <c r="Q13" s="27"/>
    </row>
    <row r="14" spans="1:17" ht="15.75" customHeight="1">
      <c r="A14" s="11"/>
      <c r="B14" s="16"/>
      <c r="C14" s="11"/>
      <c r="D14" s="11"/>
      <c r="E14" s="11"/>
      <c r="F14" s="11"/>
      <c r="G14" s="11"/>
      <c r="H14" s="12"/>
      <c r="I14" s="14"/>
      <c r="J14" s="14"/>
      <c r="K14" s="14"/>
      <c r="L14" s="190"/>
      <c r="M14" s="14"/>
      <c r="N14" s="14" t="s">
        <v>141</v>
      </c>
      <c r="O14" s="15"/>
      <c r="P14" s="27"/>
      <c r="Q14" s="27"/>
    </row>
    <row r="15" spans="1:17" ht="15.75" customHeight="1">
      <c r="A15" s="777" t="s">
        <v>192</v>
      </c>
      <c r="B15" s="778"/>
      <c r="C15" s="778"/>
      <c r="D15" s="49"/>
      <c r="E15" s="12"/>
      <c r="F15" s="12"/>
      <c r="G15" s="29"/>
      <c r="H15" s="14" t="s">
        <v>141</v>
      </c>
      <c r="I15" s="14">
        <f>SUM(I7:I14)</f>
        <v>0</v>
      </c>
      <c r="J15" s="14">
        <f>SUM(J7:J14)</f>
        <v>0</v>
      </c>
      <c r="K15" s="14"/>
      <c r="L15" s="190"/>
      <c r="M15" s="14"/>
      <c r="N15" s="14" t="s">
        <v>141</v>
      </c>
      <c r="O15" s="14"/>
      <c r="P15" s="302"/>
      <c r="Q15" s="27"/>
    </row>
    <row r="16" spans="1:17" ht="15.75" customHeight="1">
      <c r="A16" s="829" t="s">
        <v>468</v>
      </c>
      <c r="B16" s="829"/>
      <c r="C16" s="829"/>
      <c r="D16" s="14"/>
      <c r="E16" s="14"/>
      <c r="F16" s="14"/>
      <c r="G16" s="14"/>
      <c r="H16" s="14"/>
      <c r="I16" s="14"/>
      <c r="J16" s="14"/>
      <c r="K16" s="15"/>
      <c r="L16" s="15"/>
      <c r="M16" s="15"/>
      <c r="N16" s="15"/>
      <c r="O16" s="15"/>
      <c r="P16" s="27"/>
      <c r="Q16" s="27"/>
    </row>
    <row r="17" spans="1:17" ht="15.75" customHeight="1">
      <c r="A17" s="777" t="s">
        <v>251</v>
      </c>
      <c r="B17" s="777"/>
      <c r="C17" s="777"/>
      <c r="D17" s="49"/>
      <c r="E17" s="12"/>
      <c r="F17" s="12"/>
      <c r="G17" s="15"/>
      <c r="H17" s="14"/>
      <c r="I17" s="14">
        <f>I15-I16</f>
        <v>0</v>
      </c>
      <c r="J17" s="14">
        <f>J15-J16</f>
        <v>0</v>
      </c>
      <c r="K17" s="14">
        <v>0</v>
      </c>
      <c r="L17" s="105"/>
      <c r="M17" s="14">
        <v>0</v>
      </c>
      <c r="N17" s="14" t="s">
        <v>141</v>
      </c>
      <c r="O17" s="14"/>
      <c r="P17" s="302"/>
      <c r="Q17" s="27"/>
    </row>
    <row r="18" spans="1:17" ht="15.75" customHeight="1">
      <c r="A18" s="3" t="str">
        <f>'4-6-2构筑物'!A19</f>
        <v>被评估单位（或者产权持有单位）填表人：</v>
      </c>
      <c r="B18" s="22"/>
      <c r="C18" s="22"/>
      <c r="D18" s="22"/>
      <c r="E18" s="116"/>
      <c r="I18" s="749" t="str">
        <f>'4-6-2构筑物'!J19</f>
        <v>评估人员：苗菁  </v>
      </c>
      <c r="J18" s="749"/>
      <c r="K18" s="749"/>
      <c r="L18" s="749"/>
      <c r="M18" s="749"/>
      <c r="N18" s="749"/>
      <c r="O18" s="749"/>
      <c r="P18" s="27"/>
      <c r="Q18" s="27"/>
    </row>
    <row r="19" spans="1:17" ht="15.75" customHeight="1">
      <c r="A19" s="3" t="str">
        <f>'4-6-2构筑物'!A20</f>
        <v>填表日期：2018年8月10日</v>
      </c>
      <c r="K19" s="3" t="str">
        <f>'4-6-2构筑物'!L20</f>
        <v>复核人员：阮荣</v>
      </c>
      <c r="P19" s="27"/>
      <c r="Q19" s="27"/>
    </row>
  </sheetData>
  <sheetProtection/>
  <mergeCells count="18">
    <mergeCell ref="A17:C17"/>
    <mergeCell ref="I18:O18"/>
    <mergeCell ref="A1:O1"/>
    <mergeCell ref="A2:O2"/>
    <mergeCell ref="I5:J5"/>
    <mergeCell ref="K5:M5"/>
    <mergeCell ref="A5:A6"/>
    <mergeCell ref="B5:B6"/>
    <mergeCell ref="C5:C6"/>
    <mergeCell ref="D5:D6"/>
    <mergeCell ref="N5:N6"/>
    <mergeCell ref="O5:O6"/>
    <mergeCell ref="A15:C15"/>
    <mergeCell ref="A16:C16"/>
    <mergeCell ref="E5:E6"/>
    <mergeCell ref="F5:F6"/>
    <mergeCell ref="G5:G6"/>
    <mergeCell ref="H5:H6"/>
  </mergeCells>
  <printOptions horizontalCentered="1"/>
  <pageMargins left="1" right="1" top="0.87" bottom="0.87" header="1.06" footer="0.51"/>
  <pageSetup fitToHeight="0" fitToWidth="1" horizontalDpi="300" verticalDpi="300" orientation="landscape" paperSize="9" scale="95" r:id="rId3"/>
  <legacyDrawing r:id="rId2"/>
</worksheet>
</file>

<file path=xl/worksheets/sheet47.xml><?xml version="1.0" encoding="utf-8"?>
<worksheet xmlns="http://schemas.openxmlformats.org/spreadsheetml/2006/main" xmlns:r="http://schemas.openxmlformats.org/officeDocument/2006/relationships">
  <sheetPr>
    <pageSetUpPr fitToPage="1"/>
  </sheetPr>
  <dimension ref="A1:Q68"/>
  <sheetViews>
    <sheetView zoomScalePageLayoutView="0" workbookViewId="0" topLeftCell="A1">
      <pane ySplit="6" topLeftCell="A7" activePane="bottomLeft" state="frozen"/>
      <selection pane="topLeft" activeCell="A1" sqref="A1"/>
      <selection pane="bottomLeft" activeCell="O19" sqref="O19"/>
    </sheetView>
  </sheetViews>
  <sheetFormatPr defaultColWidth="9.00390625" defaultRowHeight="15.75" customHeight="1"/>
  <cols>
    <col min="1" max="1" width="6.00390625" style="42" customWidth="1"/>
    <col min="2" max="2" width="6.875" style="42" hidden="1" customWidth="1"/>
    <col min="3" max="3" width="13.25390625" style="153" customWidth="1"/>
    <col min="4" max="4" width="15.75390625" style="153" customWidth="1"/>
    <col min="5" max="5" width="21.00390625" style="42" customWidth="1"/>
    <col min="6" max="6" width="4.75390625" style="153" customWidth="1"/>
    <col min="7" max="7" width="6.00390625" style="42" customWidth="1"/>
    <col min="8" max="8" width="9.25390625" style="42" customWidth="1"/>
    <col min="9" max="9" width="10.875" style="42" customWidth="1"/>
    <col min="10" max="10" width="10.75390625" style="153" customWidth="1"/>
    <col min="11" max="11" width="10.125" style="153" customWidth="1"/>
    <col min="12" max="12" width="7.25390625" style="223" customWidth="1"/>
    <col min="13" max="13" width="10.125" style="153" customWidth="1"/>
    <col min="14" max="14" width="7.00390625" style="42" customWidth="1"/>
    <col min="15" max="15" width="8.75390625" style="42" customWidth="1"/>
    <col min="16" max="16" width="6.625" style="42" customWidth="1"/>
    <col min="17" max="17" width="5.50390625" style="42" customWidth="1"/>
    <col min="18" max="16384" width="9.00390625" style="42" customWidth="1"/>
  </cols>
  <sheetData>
    <row r="1" spans="1:17" s="221" customFormat="1" ht="30" customHeight="1">
      <c r="A1" s="790" t="s">
        <v>469</v>
      </c>
      <c r="B1" s="781"/>
      <c r="C1" s="781"/>
      <c r="D1" s="781"/>
      <c r="E1" s="781"/>
      <c r="F1" s="781"/>
      <c r="G1" s="781"/>
      <c r="H1" s="781"/>
      <c r="I1" s="781"/>
      <c r="J1" s="781"/>
      <c r="K1" s="781"/>
      <c r="L1" s="781"/>
      <c r="M1" s="781"/>
      <c r="N1" s="781"/>
      <c r="O1" s="781"/>
      <c r="P1" s="781"/>
      <c r="Q1" s="781"/>
    </row>
    <row r="2" spans="1:17" ht="13.5" customHeight="1">
      <c r="A2" s="791" t="str">
        <f>'4-6-3管道沟槽'!A2</f>
        <v>评估基准日：2018年6月14日</v>
      </c>
      <c r="B2" s="783"/>
      <c r="C2" s="783"/>
      <c r="D2" s="783"/>
      <c r="E2" s="783"/>
      <c r="F2" s="783"/>
      <c r="G2" s="783"/>
      <c r="H2" s="792"/>
      <c r="I2" s="792"/>
      <c r="J2" s="792"/>
      <c r="K2" s="792"/>
      <c r="L2" s="792"/>
      <c r="M2" s="792"/>
      <c r="N2" s="792"/>
      <c r="O2" s="792"/>
      <c r="P2" s="792"/>
      <c r="Q2" s="792"/>
    </row>
    <row r="3" spans="1:17" ht="13.5" customHeight="1">
      <c r="A3" s="43"/>
      <c r="B3" s="43"/>
      <c r="C3" s="43"/>
      <c r="D3" s="43"/>
      <c r="E3" s="43"/>
      <c r="F3" s="43"/>
      <c r="G3" s="43"/>
      <c r="H3" s="173"/>
      <c r="I3" s="173"/>
      <c r="J3" s="173"/>
      <c r="K3" s="173"/>
      <c r="L3" s="271"/>
      <c r="M3" s="173"/>
      <c r="N3" s="173"/>
      <c r="O3" s="878" t="s">
        <v>470</v>
      </c>
      <c r="P3" s="878"/>
      <c r="Q3" s="878"/>
    </row>
    <row r="4" spans="1:17" ht="15.75" customHeight="1">
      <c r="A4" s="224" t="str">
        <f>'4-6-3管道沟槽'!A4</f>
        <v>被评估单位（或者产权持有单位）：威海万紫千红家具有限公司</v>
      </c>
      <c r="N4" s="879" t="s">
        <v>3</v>
      </c>
      <c r="O4" s="879"/>
      <c r="P4" s="879"/>
      <c r="Q4" s="879"/>
    </row>
    <row r="5" spans="1:17" s="153" customFormat="1" ht="15.75" customHeight="1">
      <c r="A5" s="857" t="s">
        <v>5</v>
      </c>
      <c r="B5" s="857" t="s">
        <v>471</v>
      </c>
      <c r="C5" s="861" t="s">
        <v>472</v>
      </c>
      <c r="D5" s="861" t="s">
        <v>308</v>
      </c>
      <c r="E5" s="861" t="s">
        <v>473</v>
      </c>
      <c r="F5" s="861" t="s">
        <v>299</v>
      </c>
      <c r="G5" s="861" t="s">
        <v>300</v>
      </c>
      <c r="H5" s="861" t="s">
        <v>474</v>
      </c>
      <c r="I5" s="861" t="s">
        <v>333</v>
      </c>
      <c r="J5" s="866" t="s">
        <v>90</v>
      </c>
      <c r="K5" s="867"/>
      <c r="L5" s="880" t="s">
        <v>475</v>
      </c>
      <c r="M5" s="857" t="s">
        <v>91</v>
      </c>
      <c r="N5" s="858"/>
      <c r="O5" s="858"/>
      <c r="P5" s="861" t="s">
        <v>126</v>
      </c>
      <c r="Q5" s="861" t="s">
        <v>8</v>
      </c>
    </row>
    <row r="6" spans="1:17" s="153" customFormat="1" ht="15.75" customHeight="1">
      <c r="A6" s="858"/>
      <c r="B6" s="858"/>
      <c r="C6" s="858"/>
      <c r="D6" s="858"/>
      <c r="E6" s="858"/>
      <c r="F6" s="858"/>
      <c r="G6" s="858"/>
      <c r="H6" s="858"/>
      <c r="I6" s="858"/>
      <c r="J6" s="67" t="s">
        <v>409</v>
      </c>
      <c r="K6" s="46" t="s">
        <v>410</v>
      </c>
      <c r="L6" s="881"/>
      <c r="M6" s="46" t="s">
        <v>409</v>
      </c>
      <c r="N6" s="110" t="s">
        <v>335</v>
      </c>
      <c r="O6" s="46" t="s">
        <v>410</v>
      </c>
      <c r="P6" s="858"/>
      <c r="Q6" s="858"/>
    </row>
    <row r="7" spans="1:17" s="153" customFormat="1" ht="15.75" customHeight="1">
      <c r="A7" s="49">
        <v>1</v>
      </c>
      <c r="B7" s="49"/>
      <c r="C7" s="225" t="s">
        <v>476</v>
      </c>
      <c r="D7" s="225"/>
      <c r="E7" s="226" t="s">
        <v>477</v>
      </c>
      <c r="F7" s="227" t="s">
        <v>309</v>
      </c>
      <c r="G7" s="228">
        <v>1</v>
      </c>
      <c r="H7" s="229">
        <v>41275</v>
      </c>
      <c r="I7" s="229">
        <v>41275</v>
      </c>
      <c r="J7" s="272">
        <v>7000</v>
      </c>
      <c r="K7" s="272">
        <f>+J7*0.98223</f>
        <v>6875.61</v>
      </c>
      <c r="L7" s="273">
        <v>1</v>
      </c>
      <c r="M7" s="272">
        <v>7000</v>
      </c>
      <c r="N7" s="110"/>
      <c r="O7" s="46"/>
      <c r="P7" s="49"/>
      <c r="Q7" s="49"/>
    </row>
    <row r="8" spans="1:17" s="153" customFormat="1" ht="15.75" customHeight="1">
      <c r="A8" s="49">
        <v>2</v>
      </c>
      <c r="B8" s="49"/>
      <c r="C8" s="225" t="s">
        <v>478</v>
      </c>
      <c r="D8" s="225"/>
      <c r="E8" s="226" t="s">
        <v>479</v>
      </c>
      <c r="F8" s="227" t="s">
        <v>319</v>
      </c>
      <c r="G8" s="228">
        <v>1</v>
      </c>
      <c r="H8" s="229">
        <v>41456</v>
      </c>
      <c r="I8" s="229">
        <v>41456</v>
      </c>
      <c r="J8" s="272">
        <f>2114563.28+2361747.6</f>
        <v>4476310.88</v>
      </c>
      <c r="K8" s="272">
        <f>+J8*0.98223-10223.64</f>
        <v>4386543.2</v>
      </c>
      <c r="L8" s="273">
        <v>0</v>
      </c>
      <c r="M8" s="272"/>
      <c r="N8" s="110"/>
      <c r="O8" s="46"/>
      <c r="P8" s="49"/>
      <c r="Q8" s="49"/>
    </row>
    <row r="9" spans="1:17" s="153" customFormat="1" ht="15.75" customHeight="1">
      <c r="A9" s="49">
        <v>3</v>
      </c>
      <c r="B9" s="49"/>
      <c r="C9" s="225" t="s">
        <v>480</v>
      </c>
      <c r="D9" s="225" t="s">
        <v>481</v>
      </c>
      <c r="E9" s="226" t="s">
        <v>482</v>
      </c>
      <c r="F9" s="227" t="s">
        <v>309</v>
      </c>
      <c r="G9" s="228">
        <v>1</v>
      </c>
      <c r="H9" s="229">
        <v>41456</v>
      </c>
      <c r="I9" s="229">
        <v>41456</v>
      </c>
      <c r="J9" s="272">
        <v>1196.58</v>
      </c>
      <c r="K9" s="272">
        <f>+J9*0.98223-256.9</f>
        <v>918.42</v>
      </c>
      <c r="L9" s="273">
        <v>1</v>
      </c>
      <c r="M9" s="272">
        <v>1196.58</v>
      </c>
      <c r="N9" s="110"/>
      <c r="O9" s="46"/>
      <c r="P9" s="49"/>
      <c r="Q9" s="49"/>
    </row>
    <row r="10" spans="1:17" s="153" customFormat="1" ht="15.75" customHeight="1">
      <c r="A10" s="49">
        <v>4</v>
      </c>
      <c r="B10" s="49"/>
      <c r="C10" s="225" t="s">
        <v>483</v>
      </c>
      <c r="D10" s="225" t="s">
        <v>484</v>
      </c>
      <c r="E10" s="226" t="s">
        <v>485</v>
      </c>
      <c r="F10" s="227" t="s">
        <v>486</v>
      </c>
      <c r="G10" s="228">
        <v>2</v>
      </c>
      <c r="H10" s="229">
        <v>42005</v>
      </c>
      <c r="I10" s="229">
        <v>42005</v>
      </c>
      <c r="J10" s="272">
        <v>34188.03</v>
      </c>
      <c r="K10" s="272">
        <f>+J10*0.98223-665.28</f>
        <v>32915.23</v>
      </c>
      <c r="L10" s="273">
        <v>5</v>
      </c>
      <c r="M10" s="272">
        <v>85470</v>
      </c>
      <c r="N10" s="110"/>
      <c r="O10" s="46"/>
      <c r="P10" s="49"/>
      <c r="Q10" s="49"/>
    </row>
    <row r="11" spans="1:17" s="153" customFormat="1" ht="15.75" customHeight="1">
      <c r="A11" s="49">
        <v>5</v>
      </c>
      <c r="B11" s="49"/>
      <c r="C11" s="225" t="s">
        <v>487</v>
      </c>
      <c r="D11" s="225">
        <v>0.35</v>
      </c>
      <c r="E11" s="226" t="s">
        <v>488</v>
      </c>
      <c r="F11" s="227" t="s">
        <v>309</v>
      </c>
      <c r="G11" s="228">
        <v>1</v>
      </c>
      <c r="H11" s="229">
        <v>41365</v>
      </c>
      <c r="I11" s="229">
        <v>41365</v>
      </c>
      <c r="J11" s="272">
        <v>31367.52</v>
      </c>
      <c r="K11" s="272">
        <f>+J11*0.98223-852.64</f>
        <v>29957.48</v>
      </c>
      <c r="L11" s="273">
        <v>6</v>
      </c>
      <c r="M11" s="272">
        <v>188202</v>
      </c>
      <c r="N11" s="110"/>
      <c r="O11" s="46"/>
      <c r="P11" s="49"/>
      <c r="Q11" s="49"/>
    </row>
    <row r="12" spans="1:17" s="153" customFormat="1" ht="15.75" customHeight="1">
      <c r="A12" s="49">
        <v>6</v>
      </c>
      <c r="B12" s="49"/>
      <c r="C12" s="225" t="s">
        <v>489</v>
      </c>
      <c r="D12" s="225" t="s">
        <v>490</v>
      </c>
      <c r="E12" s="226" t="s">
        <v>479</v>
      </c>
      <c r="F12" s="227" t="s">
        <v>486</v>
      </c>
      <c r="G12" s="228">
        <v>1</v>
      </c>
      <c r="H12" s="229">
        <v>41153</v>
      </c>
      <c r="I12" s="229">
        <v>41153</v>
      </c>
      <c r="J12" s="272">
        <v>37179.49</v>
      </c>
      <c r="K12" s="272">
        <f>+J12*0.98223-2956.84</f>
        <v>33561.97</v>
      </c>
      <c r="L12" s="273">
        <v>1</v>
      </c>
      <c r="M12" s="272">
        <v>37179.49</v>
      </c>
      <c r="N12" s="110"/>
      <c r="O12" s="46"/>
      <c r="P12" s="49"/>
      <c r="Q12" s="49"/>
    </row>
    <row r="13" spans="1:17" s="153" customFormat="1" ht="15.75" customHeight="1">
      <c r="A13" s="49">
        <v>7</v>
      </c>
      <c r="B13" s="49"/>
      <c r="C13" s="225" t="s">
        <v>491</v>
      </c>
      <c r="D13" s="225" t="s">
        <v>492</v>
      </c>
      <c r="E13" s="226" t="s">
        <v>493</v>
      </c>
      <c r="F13" s="230" t="s">
        <v>486</v>
      </c>
      <c r="G13" s="228">
        <v>2</v>
      </c>
      <c r="H13" s="229">
        <v>42005</v>
      </c>
      <c r="I13" s="229">
        <v>42005</v>
      </c>
      <c r="J13" s="272">
        <v>9401.71</v>
      </c>
      <c r="K13" s="272">
        <f>+J13*0.98223</f>
        <v>9234.64</v>
      </c>
      <c r="L13" s="274">
        <v>25</v>
      </c>
      <c r="M13" s="272">
        <v>117500</v>
      </c>
      <c r="N13" s="150"/>
      <c r="O13" s="45"/>
      <c r="P13" s="65"/>
      <c r="Q13" s="65"/>
    </row>
    <row r="14" spans="1:17" s="222" customFormat="1" ht="15" customHeight="1">
      <c r="A14" s="231">
        <v>8</v>
      </c>
      <c r="B14" s="232"/>
      <c r="C14" s="225" t="s">
        <v>494</v>
      </c>
      <c r="D14" s="225"/>
      <c r="E14" s="226"/>
      <c r="F14" s="233"/>
      <c r="G14" s="228">
        <v>0</v>
      </c>
      <c r="H14" s="229">
        <v>41275</v>
      </c>
      <c r="I14" s="229">
        <v>41275</v>
      </c>
      <c r="J14" s="272">
        <v>5728444</v>
      </c>
      <c r="K14" s="272">
        <f>+J14*0.98223</f>
        <v>5626649.55</v>
      </c>
      <c r="L14" s="275"/>
      <c r="M14" s="272"/>
      <c r="N14" s="265"/>
      <c r="O14" s="265"/>
      <c r="P14" s="265"/>
      <c r="Q14" s="265"/>
    </row>
    <row r="15" spans="1:17" s="153" customFormat="1" ht="15.75" customHeight="1">
      <c r="A15" s="49">
        <v>9</v>
      </c>
      <c r="B15" s="49"/>
      <c r="C15" s="225" t="s">
        <v>495</v>
      </c>
      <c r="D15" s="225" t="s">
        <v>496</v>
      </c>
      <c r="E15" s="226" t="s">
        <v>497</v>
      </c>
      <c r="F15" s="234" t="s">
        <v>486</v>
      </c>
      <c r="G15" s="228">
        <v>8</v>
      </c>
      <c r="H15" s="229">
        <v>41609</v>
      </c>
      <c r="I15" s="229">
        <v>41609</v>
      </c>
      <c r="J15" s="272">
        <v>157264.96</v>
      </c>
      <c r="K15" s="272">
        <f>+J15*0.98223</f>
        <v>154470.36</v>
      </c>
      <c r="L15" s="276">
        <v>53</v>
      </c>
      <c r="M15" s="272">
        <v>1041874</v>
      </c>
      <c r="N15" s="151"/>
      <c r="O15" s="120"/>
      <c r="P15" s="61"/>
      <c r="Q15" s="61"/>
    </row>
    <row r="16" spans="1:17" s="153" customFormat="1" ht="16.5" customHeight="1">
      <c r="A16" s="49">
        <v>10</v>
      </c>
      <c r="B16" s="49"/>
      <c r="C16" s="225" t="s">
        <v>498</v>
      </c>
      <c r="D16" s="225"/>
      <c r="E16" s="235" t="s">
        <v>499</v>
      </c>
      <c r="F16" s="227" t="s">
        <v>486</v>
      </c>
      <c r="G16" s="228">
        <v>1</v>
      </c>
      <c r="H16" s="229">
        <v>41645</v>
      </c>
      <c r="I16" s="229">
        <v>41645</v>
      </c>
      <c r="J16" s="272">
        <v>9572.65</v>
      </c>
      <c r="K16" s="272">
        <f>+J16*0.98223-653.94</f>
        <v>8748.6</v>
      </c>
      <c r="L16" s="273">
        <v>1</v>
      </c>
      <c r="M16" s="272">
        <v>9572.65</v>
      </c>
      <c r="N16" s="110"/>
      <c r="O16" s="46"/>
      <c r="P16" s="49"/>
      <c r="Q16" s="49"/>
    </row>
    <row r="17" spans="1:17" s="153" customFormat="1" ht="19.5" customHeight="1">
      <c r="A17" s="49">
        <v>11</v>
      </c>
      <c r="B17" s="49"/>
      <c r="C17" s="225" t="s">
        <v>500</v>
      </c>
      <c r="D17" s="225" t="s">
        <v>501</v>
      </c>
      <c r="E17" s="226" t="s">
        <v>497</v>
      </c>
      <c r="F17" s="227" t="s">
        <v>486</v>
      </c>
      <c r="G17" s="228">
        <v>3</v>
      </c>
      <c r="H17" s="229">
        <v>41275</v>
      </c>
      <c r="I17" s="229">
        <v>41275</v>
      </c>
      <c r="J17" s="272">
        <v>133333.32</v>
      </c>
      <c r="K17" s="272">
        <f>+J17*0.98223-5986.84</f>
        <v>124977.15</v>
      </c>
      <c r="L17" s="273">
        <v>3</v>
      </c>
      <c r="M17" s="272">
        <v>133333.32</v>
      </c>
      <c r="N17" s="110"/>
      <c r="O17" s="46"/>
      <c r="P17" s="49"/>
      <c r="Q17" s="49"/>
    </row>
    <row r="18" spans="1:17" s="153" customFormat="1" ht="15.75" customHeight="1">
      <c r="A18" s="49">
        <v>12</v>
      </c>
      <c r="B18" s="49"/>
      <c r="C18" s="225" t="s">
        <v>502</v>
      </c>
      <c r="D18" s="236" t="s">
        <v>503</v>
      </c>
      <c r="E18" s="226" t="s">
        <v>504</v>
      </c>
      <c r="F18" s="227" t="s">
        <v>486</v>
      </c>
      <c r="G18" s="228">
        <v>13</v>
      </c>
      <c r="H18" s="229">
        <v>41640</v>
      </c>
      <c r="I18" s="229">
        <v>41640</v>
      </c>
      <c r="J18" s="272">
        <v>42051.29</v>
      </c>
      <c r="K18" s="272">
        <f>+J18*0.98223-5692.84</f>
        <v>35611.2</v>
      </c>
      <c r="L18" s="273">
        <v>13</v>
      </c>
      <c r="M18" s="272">
        <v>42051.29</v>
      </c>
      <c r="N18" s="110"/>
      <c r="O18" s="46"/>
      <c r="P18" s="49"/>
      <c r="Q18" s="49"/>
    </row>
    <row r="19" spans="1:17" s="153" customFormat="1" ht="15.75" customHeight="1">
      <c r="A19" s="49">
        <v>13</v>
      </c>
      <c r="B19" s="49"/>
      <c r="C19" s="225" t="s">
        <v>505</v>
      </c>
      <c r="D19" s="226" t="s">
        <v>506</v>
      </c>
      <c r="E19" s="226" t="s">
        <v>485</v>
      </c>
      <c r="F19" s="227" t="s">
        <v>486</v>
      </c>
      <c r="G19" s="228">
        <v>5</v>
      </c>
      <c r="H19" s="229">
        <v>41395</v>
      </c>
      <c r="I19" s="229">
        <v>41395</v>
      </c>
      <c r="J19" s="272">
        <v>104914.53</v>
      </c>
      <c r="K19" s="272">
        <f>+J19*0.98223</f>
        <v>103050.2</v>
      </c>
      <c r="L19" s="273">
        <v>7</v>
      </c>
      <c r="M19" s="272">
        <v>146880</v>
      </c>
      <c r="N19" s="110"/>
      <c r="O19" s="46"/>
      <c r="P19" s="49"/>
      <c r="Q19" s="49"/>
    </row>
    <row r="20" spans="1:17" s="153" customFormat="1" ht="15.75" customHeight="1">
      <c r="A20" s="49">
        <v>14</v>
      </c>
      <c r="B20" s="49"/>
      <c r="C20" s="225" t="s">
        <v>507</v>
      </c>
      <c r="D20" s="237" t="s">
        <v>508</v>
      </c>
      <c r="E20" s="226" t="s">
        <v>509</v>
      </c>
      <c r="F20" s="227" t="s">
        <v>486</v>
      </c>
      <c r="G20" s="228">
        <v>27</v>
      </c>
      <c r="H20" s="238">
        <v>41395</v>
      </c>
      <c r="I20" s="238">
        <v>41395</v>
      </c>
      <c r="J20" s="272">
        <v>36666.66</v>
      </c>
      <c r="K20" s="272">
        <f>+J20*0.98223</f>
        <v>36015.09</v>
      </c>
      <c r="L20" s="273">
        <v>27</v>
      </c>
      <c r="M20" s="272">
        <v>36666.66</v>
      </c>
      <c r="N20" s="110"/>
      <c r="O20" s="46"/>
      <c r="P20" s="49"/>
      <c r="Q20" s="49"/>
    </row>
    <row r="21" spans="1:17" s="153" customFormat="1" ht="15.75" customHeight="1">
      <c r="A21" s="49">
        <v>15</v>
      </c>
      <c r="B21" s="49"/>
      <c r="C21" s="225" t="s">
        <v>510</v>
      </c>
      <c r="D21" s="237" t="s">
        <v>511</v>
      </c>
      <c r="E21" s="226" t="s">
        <v>512</v>
      </c>
      <c r="F21" s="227" t="s">
        <v>486</v>
      </c>
      <c r="G21" s="228">
        <v>6</v>
      </c>
      <c r="H21" s="229">
        <v>41091</v>
      </c>
      <c r="I21" s="229">
        <v>41091</v>
      </c>
      <c r="J21" s="272">
        <v>11794.87</v>
      </c>
      <c r="K21" s="272">
        <f>+J21*0.98223-412.95</f>
        <v>11172.33</v>
      </c>
      <c r="L21" s="273">
        <v>6</v>
      </c>
      <c r="M21" s="272">
        <v>11794.87</v>
      </c>
      <c r="N21" s="110"/>
      <c r="O21" s="46"/>
      <c r="P21" s="49"/>
      <c r="Q21" s="49"/>
    </row>
    <row r="22" spans="1:17" s="153" customFormat="1" ht="15.75" customHeight="1">
      <c r="A22" s="49">
        <v>16</v>
      </c>
      <c r="B22" s="49"/>
      <c r="C22" s="225" t="s">
        <v>513</v>
      </c>
      <c r="D22" s="237"/>
      <c r="E22" s="226" t="s">
        <v>497</v>
      </c>
      <c r="F22" s="227" t="s">
        <v>486</v>
      </c>
      <c r="G22" s="228">
        <v>1</v>
      </c>
      <c r="H22" s="229">
        <v>41275</v>
      </c>
      <c r="I22" s="229">
        <v>41275</v>
      </c>
      <c r="J22" s="272">
        <v>700000</v>
      </c>
      <c r="K22" s="272">
        <f>+J22*0.98223-3546.95</f>
        <v>684014.05</v>
      </c>
      <c r="L22" s="273">
        <v>3</v>
      </c>
      <c r="M22" s="272">
        <v>450000</v>
      </c>
      <c r="N22" s="110"/>
      <c r="O22" s="46"/>
      <c r="P22" s="49"/>
      <c r="Q22" s="49"/>
    </row>
    <row r="23" spans="1:17" s="153" customFormat="1" ht="15.75" customHeight="1">
      <c r="A23" s="49">
        <v>17</v>
      </c>
      <c r="B23" s="49"/>
      <c r="C23" s="225" t="s">
        <v>514</v>
      </c>
      <c r="D23" s="237" t="s">
        <v>515</v>
      </c>
      <c r="E23" s="226" t="s">
        <v>482</v>
      </c>
      <c r="F23" s="227" t="s">
        <v>486</v>
      </c>
      <c r="G23" s="228">
        <v>2</v>
      </c>
      <c r="H23" s="229">
        <v>41640</v>
      </c>
      <c r="I23" s="229">
        <v>41640</v>
      </c>
      <c r="J23" s="272">
        <v>36666.66</v>
      </c>
      <c r="K23" s="272">
        <f>+J23*0.98223-1653.95</f>
        <v>34361.14</v>
      </c>
      <c r="L23" s="273">
        <v>2</v>
      </c>
      <c r="M23" s="272">
        <v>36666.66</v>
      </c>
      <c r="N23" s="110"/>
      <c r="O23" s="46"/>
      <c r="P23" s="49"/>
      <c r="Q23" s="49"/>
    </row>
    <row r="24" spans="1:17" s="153" customFormat="1" ht="15.75" customHeight="1">
      <c r="A24" s="49">
        <v>18</v>
      </c>
      <c r="B24" s="49"/>
      <c r="C24" s="225" t="s">
        <v>516</v>
      </c>
      <c r="D24" s="237" t="s">
        <v>517</v>
      </c>
      <c r="E24" s="226" t="s">
        <v>504</v>
      </c>
      <c r="F24" s="227" t="s">
        <v>486</v>
      </c>
      <c r="G24" s="228">
        <v>2</v>
      </c>
      <c r="H24" s="238">
        <v>41365</v>
      </c>
      <c r="I24" s="238">
        <v>41365</v>
      </c>
      <c r="J24" s="272">
        <v>6410.26</v>
      </c>
      <c r="K24" s="272">
        <f>+J24*0.98223-5263.84</f>
        <v>1032.51</v>
      </c>
      <c r="L24" s="273">
        <v>2</v>
      </c>
      <c r="M24" s="272">
        <v>6410.26</v>
      </c>
      <c r="N24" s="110"/>
      <c r="O24" s="46"/>
      <c r="P24" s="49"/>
      <c r="Q24" s="49"/>
    </row>
    <row r="25" spans="1:17" s="153" customFormat="1" ht="15.75" customHeight="1">
      <c r="A25" s="49">
        <v>19</v>
      </c>
      <c r="B25" s="49"/>
      <c r="C25" s="225" t="s">
        <v>518</v>
      </c>
      <c r="D25" s="237" t="s">
        <v>519</v>
      </c>
      <c r="E25" s="226" t="s">
        <v>479</v>
      </c>
      <c r="F25" s="227" t="s">
        <v>486</v>
      </c>
      <c r="G25" s="228">
        <v>4</v>
      </c>
      <c r="H25" s="229">
        <v>41153</v>
      </c>
      <c r="I25" s="229">
        <v>41153</v>
      </c>
      <c r="J25" s="272">
        <v>117948.72</v>
      </c>
      <c r="K25" s="272">
        <f>+J25*0.98223-4695.38</f>
        <v>111157.39</v>
      </c>
      <c r="L25" s="273">
        <v>3</v>
      </c>
      <c r="M25" s="272">
        <v>78632</v>
      </c>
      <c r="N25" s="110"/>
      <c r="O25" s="46"/>
      <c r="P25" s="49"/>
      <c r="Q25" s="49"/>
    </row>
    <row r="26" spans="1:17" s="153" customFormat="1" ht="15.75" customHeight="1">
      <c r="A26" s="49">
        <v>21</v>
      </c>
      <c r="B26" s="49"/>
      <c r="C26" s="225" t="s">
        <v>520</v>
      </c>
      <c r="D26" s="237" t="s">
        <v>506</v>
      </c>
      <c r="E26" s="226" t="s">
        <v>485</v>
      </c>
      <c r="F26" s="227" t="s">
        <v>486</v>
      </c>
      <c r="G26" s="228">
        <v>0</v>
      </c>
      <c r="H26" s="229">
        <v>42006</v>
      </c>
      <c r="I26" s="229">
        <v>42006</v>
      </c>
      <c r="J26" s="272">
        <v>12649.57</v>
      </c>
      <c r="K26" s="272">
        <f>+J26*0.98223-4986.52</f>
        <v>7438.27</v>
      </c>
      <c r="L26" s="273">
        <v>0</v>
      </c>
      <c r="M26" s="272"/>
      <c r="N26" s="110"/>
      <c r="O26" s="46"/>
      <c r="P26" s="49"/>
      <c r="Q26" s="49"/>
    </row>
    <row r="27" spans="1:17" s="153" customFormat="1" ht="15.75" customHeight="1">
      <c r="A27" s="49">
        <v>22</v>
      </c>
      <c r="B27" s="49"/>
      <c r="C27" s="225" t="s">
        <v>521</v>
      </c>
      <c r="D27" s="237" t="s">
        <v>503</v>
      </c>
      <c r="E27" s="226" t="s">
        <v>504</v>
      </c>
      <c r="F27" s="227" t="s">
        <v>486</v>
      </c>
      <c r="G27" s="228">
        <v>4</v>
      </c>
      <c r="H27" s="229">
        <v>42128</v>
      </c>
      <c r="I27" s="229">
        <v>42128</v>
      </c>
      <c r="J27" s="272">
        <v>7948.72</v>
      </c>
      <c r="K27" s="272">
        <f>+J27*0.98223-2985.66</f>
        <v>4821.81</v>
      </c>
      <c r="L27" s="273">
        <v>4</v>
      </c>
      <c r="M27" s="272">
        <v>7948.72</v>
      </c>
      <c r="N27" s="110"/>
      <c r="O27" s="46"/>
      <c r="P27" s="49"/>
      <c r="Q27" s="49"/>
    </row>
    <row r="28" spans="1:17" s="153" customFormat="1" ht="24" customHeight="1">
      <c r="A28" s="49">
        <v>23</v>
      </c>
      <c r="B28" s="49"/>
      <c r="C28" s="225" t="s">
        <v>522</v>
      </c>
      <c r="D28" s="237" t="s">
        <v>503</v>
      </c>
      <c r="E28" s="226" t="s">
        <v>504</v>
      </c>
      <c r="F28" s="239" t="s">
        <v>523</v>
      </c>
      <c r="G28" s="228">
        <v>26</v>
      </c>
      <c r="H28" s="229">
        <f>+H27</f>
        <v>42128</v>
      </c>
      <c r="I28" s="229">
        <f>+I27</f>
        <v>42128</v>
      </c>
      <c r="J28" s="272">
        <v>50256.41</v>
      </c>
      <c r="K28" s="272">
        <f aca="true" t="shared" si="0" ref="K28:K36">+J28*0.98223</f>
        <v>49363.35</v>
      </c>
      <c r="L28" s="277">
        <v>26</v>
      </c>
      <c r="M28" s="272">
        <v>50256.41</v>
      </c>
      <c r="N28" s="110"/>
      <c r="O28" s="46"/>
      <c r="P28" s="49"/>
      <c r="Q28" s="49"/>
    </row>
    <row r="29" spans="1:17" s="153" customFormat="1" ht="27" customHeight="1">
      <c r="A29" s="49">
        <v>24</v>
      </c>
      <c r="B29" s="49"/>
      <c r="C29" s="240" t="s">
        <v>487</v>
      </c>
      <c r="D29" s="236" t="s">
        <v>524</v>
      </c>
      <c r="E29" s="241" t="s">
        <v>525</v>
      </c>
      <c r="F29" s="242" t="s">
        <v>486</v>
      </c>
      <c r="G29" s="240">
        <v>1</v>
      </c>
      <c r="H29" s="243">
        <v>40513</v>
      </c>
      <c r="I29" s="278">
        <v>40513</v>
      </c>
      <c r="J29" s="279">
        <v>17145</v>
      </c>
      <c r="K29" s="272">
        <f t="shared" si="0"/>
        <v>16840.33</v>
      </c>
      <c r="L29" s="280">
        <v>1</v>
      </c>
      <c r="M29" s="279">
        <v>17145</v>
      </c>
      <c r="N29" s="110"/>
      <c r="O29" s="46"/>
      <c r="P29" s="49"/>
      <c r="Q29" s="49"/>
    </row>
    <row r="30" spans="1:17" s="153" customFormat="1" ht="18" customHeight="1">
      <c r="A30" s="49">
        <v>25</v>
      </c>
      <c r="B30" s="49"/>
      <c r="C30" s="244" t="s">
        <v>526</v>
      </c>
      <c r="D30" s="245" t="s">
        <v>527</v>
      </c>
      <c r="E30" s="246" t="s">
        <v>528</v>
      </c>
      <c r="F30" s="239"/>
      <c r="G30" s="247"/>
      <c r="H30" s="248">
        <v>41699</v>
      </c>
      <c r="I30" s="281">
        <v>41699</v>
      </c>
      <c r="J30" s="279">
        <v>11000</v>
      </c>
      <c r="K30" s="272">
        <f t="shared" si="0"/>
        <v>10804.53</v>
      </c>
      <c r="L30" s="277">
        <v>3</v>
      </c>
      <c r="M30" s="279">
        <v>33000</v>
      </c>
      <c r="N30" s="110"/>
      <c r="O30" s="46"/>
      <c r="P30" s="49"/>
      <c r="Q30" s="49"/>
    </row>
    <row r="31" spans="1:17" s="153" customFormat="1" ht="21" customHeight="1">
      <c r="A31" s="49">
        <v>26</v>
      </c>
      <c r="B31" s="49"/>
      <c r="C31" s="240" t="s">
        <v>529</v>
      </c>
      <c r="D31" s="236">
        <v>1526</v>
      </c>
      <c r="E31" s="236" t="s">
        <v>530</v>
      </c>
      <c r="F31" s="239"/>
      <c r="G31" s="240">
        <v>44</v>
      </c>
      <c r="H31" s="249">
        <v>2015.1</v>
      </c>
      <c r="I31" s="282">
        <v>2015.1</v>
      </c>
      <c r="J31" s="279">
        <v>25146</v>
      </c>
      <c r="K31" s="272">
        <f t="shared" si="0"/>
        <v>24699.16</v>
      </c>
      <c r="L31" s="277">
        <v>44</v>
      </c>
      <c r="M31" s="279">
        <v>25146</v>
      </c>
      <c r="N31" s="110"/>
      <c r="O31" s="46"/>
      <c r="P31" s="49"/>
      <c r="Q31" s="49"/>
    </row>
    <row r="32" spans="1:17" s="153" customFormat="1" ht="27" customHeight="1">
      <c r="A32" s="49">
        <v>27</v>
      </c>
      <c r="B32" s="49"/>
      <c r="C32" s="240" t="s">
        <v>531</v>
      </c>
      <c r="D32" s="236">
        <v>2713</v>
      </c>
      <c r="E32" s="236"/>
      <c r="F32" s="239"/>
      <c r="G32" s="240">
        <v>44</v>
      </c>
      <c r="H32" s="249">
        <v>2015.1</v>
      </c>
      <c r="I32" s="283">
        <v>2015.1</v>
      </c>
      <c r="J32" s="279">
        <v>33528.01</v>
      </c>
      <c r="K32" s="272">
        <f t="shared" si="0"/>
        <v>32932.22</v>
      </c>
      <c r="L32" s="277">
        <v>44</v>
      </c>
      <c r="M32" s="279">
        <v>33528.01</v>
      </c>
      <c r="N32" s="110"/>
      <c r="O32" s="46"/>
      <c r="P32" s="49"/>
      <c r="Q32" s="49"/>
    </row>
    <row r="33" spans="1:17" s="153" customFormat="1" ht="15.75" customHeight="1">
      <c r="A33" s="49">
        <v>28</v>
      </c>
      <c r="B33" s="49"/>
      <c r="C33" s="240" t="s">
        <v>532</v>
      </c>
      <c r="D33" s="245" t="s">
        <v>533</v>
      </c>
      <c r="E33" s="241" t="s">
        <v>534</v>
      </c>
      <c r="F33" s="239"/>
      <c r="G33" s="240">
        <v>22</v>
      </c>
      <c r="H33" s="249">
        <v>2015.1</v>
      </c>
      <c r="I33" s="283">
        <v>2015.1</v>
      </c>
      <c r="J33" s="279">
        <v>34575.75</v>
      </c>
      <c r="K33" s="272">
        <f t="shared" si="0"/>
        <v>33961.34</v>
      </c>
      <c r="L33" s="277">
        <v>22</v>
      </c>
      <c r="M33" s="279">
        <v>34575.75</v>
      </c>
      <c r="N33" s="110"/>
      <c r="O33" s="46"/>
      <c r="P33" s="49"/>
      <c r="Q33" s="49"/>
    </row>
    <row r="34" spans="1:17" s="153" customFormat="1" ht="15.75" customHeight="1">
      <c r="A34" s="49">
        <v>29</v>
      </c>
      <c r="B34" s="49"/>
      <c r="C34" s="240" t="s">
        <v>507</v>
      </c>
      <c r="D34" s="236" t="s">
        <v>535</v>
      </c>
      <c r="E34" s="241" t="s">
        <v>536</v>
      </c>
      <c r="F34" s="242" t="s">
        <v>309</v>
      </c>
      <c r="G34" s="240">
        <v>22</v>
      </c>
      <c r="H34" s="249">
        <v>2015.1</v>
      </c>
      <c r="I34" s="283">
        <v>2015.1</v>
      </c>
      <c r="J34" s="279">
        <v>35623.49</v>
      </c>
      <c r="K34" s="272">
        <f t="shared" si="0"/>
        <v>34990.46</v>
      </c>
      <c r="L34" s="284">
        <v>22</v>
      </c>
      <c r="M34" s="279">
        <v>35623.49</v>
      </c>
      <c r="N34" s="150"/>
      <c r="O34" s="45"/>
      <c r="P34" s="49"/>
      <c r="Q34" s="49"/>
    </row>
    <row r="35" spans="1:17" s="153" customFormat="1" ht="15.75" customHeight="1">
      <c r="A35" s="49">
        <v>30</v>
      </c>
      <c r="B35" s="49"/>
      <c r="C35" s="240" t="s">
        <v>537</v>
      </c>
      <c r="D35" s="236" t="s">
        <v>538</v>
      </c>
      <c r="E35" s="250" t="s">
        <v>539</v>
      </c>
      <c r="F35" s="251" t="s">
        <v>309</v>
      </c>
      <c r="G35" s="240">
        <v>10</v>
      </c>
      <c r="H35" s="249">
        <v>2015.1</v>
      </c>
      <c r="I35" s="282">
        <v>2015.1</v>
      </c>
      <c r="J35" s="279">
        <v>142000</v>
      </c>
      <c r="K35" s="272">
        <f t="shared" si="0"/>
        <v>139476.66</v>
      </c>
      <c r="L35" s="277">
        <v>40</v>
      </c>
      <c r="M35" s="279">
        <v>568000</v>
      </c>
      <c r="N35" s="110"/>
      <c r="O35" s="46"/>
      <c r="P35" s="47"/>
      <c r="Q35" s="49"/>
    </row>
    <row r="36" spans="1:17" s="153" customFormat="1" ht="15.75" customHeight="1">
      <c r="A36" s="49">
        <v>31</v>
      </c>
      <c r="B36" s="49"/>
      <c r="C36" s="240" t="s">
        <v>540</v>
      </c>
      <c r="D36" s="236" t="s">
        <v>541</v>
      </c>
      <c r="E36" s="241" t="s">
        <v>542</v>
      </c>
      <c r="F36" s="251" t="s">
        <v>309</v>
      </c>
      <c r="G36" s="240">
        <v>19</v>
      </c>
      <c r="H36" s="249">
        <v>41841</v>
      </c>
      <c r="I36" s="249">
        <v>41841</v>
      </c>
      <c r="J36" s="279">
        <v>34400</v>
      </c>
      <c r="K36" s="272">
        <f t="shared" si="0"/>
        <v>33788.71</v>
      </c>
      <c r="L36" s="277">
        <v>19</v>
      </c>
      <c r="M36" s="279">
        <v>34400</v>
      </c>
      <c r="N36" s="110"/>
      <c r="O36" s="46"/>
      <c r="P36" s="47"/>
      <c r="Q36" s="49"/>
    </row>
    <row r="37" spans="1:17" s="153" customFormat="1" ht="15.75" customHeight="1">
      <c r="A37" s="49">
        <v>32</v>
      </c>
      <c r="B37" s="49"/>
      <c r="C37" s="240" t="s">
        <v>507</v>
      </c>
      <c r="D37" s="236" t="s">
        <v>543</v>
      </c>
      <c r="E37" s="241" t="s">
        <v>536</v>
      </c>
      <c r="F37" s="251" t="s">
        <v>309</v>
      </c>
      <c r="G37" s="240">
        <v>19</v>
      </c>
      <c r="H37" s="249">
        <v>41841</v>
      </c>
      <c r="I37" s="249">
        <v>41841</v>
      </c>
      <c r="J37" s="279">
        <v>23526.76</v>
      </c>
      <c r="K37" s="272">
        <f>+J37*0.98223-137.97</f>
        <v>22970.72</v>
      </c>
      <c r="L37" s="277">
        <v>5</v>
      </c>
      <c r="M37" s="279">
        <v>6200</v>
      </c>
      <c r="N37" s="110"/>
      <c r="O37" s="46"/>
      <c r="P37" s="47"/>
      <c r="Q37" s="49"/>
    </row>
    <row r="38" spans="1:17" s="153" customFormat="1" ht="15.75" customHeight="1">
      <c r="A38" s="49">
        <v>33</v>
      </c>
      <c r="B38" s="49"/>
      <c r="C38" s="240" t="s">
        <v>544</v>
      </c>
      <c r="D38" s="236"/>
      <c r="E38" s="236" t="s">
        <v>539</v>
      </c>
      <c r="F38" s="251" t="s">
        <v>309</v>
      </c>
      <c r="G38" s="240">
        <v>2</v>
      </c>
      <c r="H38" s="249">
        <v>41780</v>
      </c>
      <c r="I38" s="249">
        <v>41780</v>
      </c>
      <c r="J38" s="279">
        <v>9730.7</v>
      </c>
      <c r="K38" s="272">
        <f>+J38*0.98223</f>
        <v>9557.79</v>
      </c>
      <c r="L38" s="277">
        <v>2</v>
      </c>
      <c r="M38" s="279">
        <v>9730.7</v>
      </c>
      <c r="N38" s="110"/>
      <c r="O38" s="46"/>
      <c r="P38" s="47"/>
      <c r="Q38" s="49"/>
    </row>
    <row r="39" spans="1:17" s="153" customFormat="1" ht="15.75" customHeight="1">
      <c r="A39" s="49">
        <v>34</v>
      </c>
      <c r="B39" s="49"/>
      <c r="C39" s="252" t="s">
        <v>545</v>
      </c>
      <c r="D39" s="236" t="s">
        <v>546</v>
      </c>
      <c r="E39" s="241" t="s">
        <v>547</v>
      </c>
      <c r="F39" s="868"/>
      <c r="G39" s="240">
        <v>1</v>
      </c>
      <c r="H39" s="254">
        <v>41760</v>
      </c>
      <c r="I39" s="282">
        <v>41760</v>
      </c>
      <c r="J39" s="285">
        <v>22453.76</v>
      </c>
      <c r="K39" s="272">
        <f>+J39*0.98223</f>
        <v>22054.76</v>
      </c>
      <c r="L39" s="870">
        <v>1</v>
      </c>
      <c r="M39" s="285">
        <v>22453.76</v>
      </c>
      <c r="N39" s="861"/>
      <c r="O39" s="857"/>
      <c r="P39" s="869"/>
      <c r="Q39" s="858"/>
    </row>
    <row r="40" spans="1:17" s="153" customFormat="1" ht="15.75" customHeight="1">
      <c r="A40" s="49">
        <v>35</v>
      </c>
      <c r="B40" s="49"/>
      <c r="C40" s="240" t="s">
        <v>548</v>
      </c>
      <c r="D40" s="245" t="s">
        <v>549</v>
      </c>
      <c r="E40" s="255" t="s">
        <v>493</v>
      </c>
      <c r="F40" s="868"/>
      <c r="G40" s="256">
        <v>2</v>
      </c>
      <c r="H40" s="257"/>
      <c r="I40" s="286"/>
      <c r="J40" s="279"/>
      <c r="K40" s="279"/>
      <c r="L40" s="870"/>
      <c r="M40" s="279"/>
      <c r="N40" s="861"/>
      <c r="O40" s="857"/>
      <c r="P40" s="869"/>
      <c r="Q40" s="858"/>
    </row>
    <row r="41" spans="1:17" s="153" customFormat="1" ht="15.75" customHeight="1">
      <c r="A41" s="49">
        <v>37</v>
      </c>
      <c r="B41" s="49"/>
      <c r="C41" s="240"/>
      <c r="D41" s="236" t="s">
        <v>550</v>
      </c>
      <c r="E41" s="258"/>
      <c r="F41" s="253"/>
      <c r="G41" s="259"/>
      <c r="H41" s="260">
        <v>41775</v>
      </c>
      <c r="I41" s="287">
        <v>41775</v>
      </c>
      <c r="J41" s="279">
        <v>11048.99</v>
      </c>
      <c r="K41" s="272">
        <f>+J41*0.98223</f>
        <v>10852.65</v>
      </c>
      <c r="L41" s="277">
        <v>2</v>
      </c>
      <c r="M41" s="279">
        <v>11048.99</v>
      </c>
      <c r="N41" s="110"/>
      <c r="O41" s="46"/>
      <c r="P41" s="47"/>
      <c r="Q41" s="49"/>
    </row>
    <row r="42" spans="1:17" s="153" customFormat="1" ht="15.75" customHeight="1">
      <c r="A42" s="49">
        <v>38</v>
      </c>
      <c r="B42" s="49"/>
      <c r="C42" s="240" t="s">
        <v>507</v>
      </c>
      <c r="D42" s="261"/>
      <c r="E42" s="262"/>
      <c r="F42" s="253"/>
      <c r="G42" s="263">
        <v>2</v>
      </c>
      <c r="H42" s="260">
        <v>42104</v>
      </c>
      <c r="I42" s="287">
        <v>42104</v>
      </c>
      <c r="J42" s="279">
        <v>17145</v>
      </c>
      <c r="K42" s="272">
        <f>+J42*0.98223-1566.33</f>
        <v>15274</v>
      </c>
      <c r="L42" s="277">
        <v>0</v>
      </c>
      <c r="M42" s="279"/>
      <c r="N42" s="110"/>
      <c r="O42" s="46"/>
      <c r="P42" s="47"/>
      <c r="Q42" s="49"/>
    </row>
    <row r="43" spans="1:17" s="153" customFormat="1" ht="15.75" customHeight="1">
      <c r="A43" s="49">
        <v>39</v>
      </c>
      <c r="B43" s="49"/>
      <c r="C43" s="240" t="s">
        <v>540</v>
      </c>
      <c r="D43" s="236" t="s">
        <v>541</v>
      </c>
      <c r="E43" s="245" t="s">
        <v>542</v>
      </c>
      <c r="F43" s="253"/>
      <c r="G43" s="240">
        <v>13</v>
      </c>
      <c r="H43" s="260">
        <v>42167</v>
      </c>
      <c r="I43" s="287">
        <v>42167</v>
      </c>
      <c r="J43" s="279">
        <v>34400</v>
      </c>
      <c r="K43" s="272">
        <f>+J43*0.98223-4968.74</f>
        <v>28819.97</v>
      </c>
      <c r="L43" s="277">
        <v>8</v>
      </c>
      <c r="M43" s="279">
        <v>21170</v>
      </c>
      <c r="N43" s="110"/>
      <c r="O43" s="46"/>
      <c r="P43" s="47"/>
      <c r="Q43" s="49"/>
    </row>
    <row r="44" spans="1:17" ht="15.75" customHeight="1">
      <c r="A44" s="49">
        <v>40</v>
      </c>
      <c r="B44" s="73"/>
      <c r="C44" s="240" t="s">
        <v>507</v>
      </c>
      <c r="D44" s="236" t="s">
        <v>543</v>
      </c>
      <c r="E44" s="245" t="s">
        <v>536</v>
      </c>
      <c r="F44" s="227" t="s">
        <v>486</v>
      </c>
      <c r="G44" s="240">
        <v>13</v>
      </c>
      <c r="H44" s="260">
        <f>+H43</f>
        <v>42167</v>
      </c>
      <c r="I44" s="287">
        <f>+I43</f>
        <v>42167</v>
      </c>
      <c r="J44" s="279">
        <v>16097.26</v>
      </c>
      <c r="K44" s="272">
        <f>+J44*0.98223-1965.27</f>
        <v>13845.94</v>
      </c>
      <c r="L44" s="273">
        <v>0</v>
      </c>
      <c r="M44" s="279"/>
      <c r="N44" s="288"/>
      <c r="O44" s="69"/>
      <c r="P44" s="289"/>
      <c r="Q44" s="219"/>
    </row>
    <row r="45" spans="1:17" ht="21" customHeight="1">
      <c r="A45" s="49">
        <v>41</v>
      </c>
      <c r="B45" s="73"/>
      <c r="C45" s="240" t="s">
        <v>544</v>
      </c>
      <c r="D45" s="236"/>
      <c r="E45" s="245" t="s">
        <v>539</v>
      </c>
      <c r="F45" s="227" t="s">
        <v>486</v>
      </c>
      <c r="G45" s="240">
        <v>2</v>
      </c>
      <c r="H45" s="260"/>
      <c r="I45" s="287"/>
      <c r="J45" s="279">
        <v>8001</v>
      </c>
      <c r="K45" s="272">
        <f>+J45*0.98223-568.97</f>
        <v>7289.85</v>
      </c>
      <c r="L45" s="273">
        <v>3</v>
      </c>
      <c r="M45" s="279">
        <v>12000</v>
      </c>
      <c r="N45" s="288"/>
      <c r="O45" s="69"/>
      <c r="P45" s="289"/>
      <c r="Q45" s="219"/>
    </row>
    <row r="46" spans="1:17" ht="21" customHeight="1">
      <c r="A46" s="49">
        <v>42</v>
      </c>
      <c r="B46" s="73"/>
      <c r="C46" s="225" t="s">
        <v>551</v>
      </c>
      <c r="D46" s="237" t="s">
        <v>506</v>
      </c>
      <c r="E46" s="226" t="s">
        <v>485</v>
      </c>
      <c r="F46" s="253"/>
      <c r="G46" s="228">
        <v>1</v>
      </c>
      <c r="H46" s="249">
        <v>42006</v>
      </c>
      <c r="I46" s="249">
        <v>42006</v>
      </c>
      <c r="J46" s="272">
        <v>17094.02</v>
      </c>
      <c r="K46" s="272">
        <f aca="true" t="shared" si="1" ref="K46:K51">+J46*0.98223</f>
        <v>16790.26</v>
      </c>
      <c r="L46" s="290">
        <v>1</v>
      </c>
      <c r="M46" s="272"/>
      <c r="N46" s="288"/>
      <c r="O46" s="69"/>
      <c r="P46" s="289"/>
      <c r="Q46" s="219"/>
    </row>
    <row r="47" spans="1:17" ht="15.75" customHeight="1">
      <c r="A47" s="49">
        <v>43</v>
      </c>
      <c r="B47" s="73"/>
      <c r="C47" s="225" t="s">
        <v>552</v>
      </c>
      <c r="D47" s="237" t="s">
        <v>506</v>
      </c>
      <c r="E47" s="226" t="s">
        <v>485</v>
      </c>
      <c r="F47" s="251" t="s">
        <v>319</v>
      </c>
      <c r="G47" s="228">
        <v>5</v>
      </c>
      <c r="H47" s="249">
        <v>42006</v>
      </c>
      <c r="I47" s="249">
        <v>42006</v>
      </c>
      <c r="J47" s="272">
        <v>95726.5</v>
      </c>
      <c r="K47" s="272">
        <f t="shared" si="1"/>
        <v>94025.44</v>
      </c>
      <c r="L47" s="277">
        <v>5</v>
      </c>
      <c r="M47" s="272">
        <v>95726.5</v>
      </c>
      <c r="N47" s="288"/>
      <c r="O47" s="69"/>
      <c r="P47" s="289"/>
      <c r="Q47" s="219"/>
    </row>
    <row r="48" spans="1:17" ht="21.75" customHeight="1">
      <c r="A48" s="49">
        <v>44</v>
      </c>
      <c r="B48" s="73"/>
      <c r="C48" s="225" t="s">
        <v>553</v>
      </c>
      <c r="D48" s="237"/>
      <c r="E48" s="226"/>
      <c r="F48" s="251" t="s">
        <v>309</v>
      </c>
      <c r="G48" s="264"/>
      <c r="H48" s="249">
        <v>41769</v>
      </c>
      <c r="I48" s="249">
        <v>41769</v>
      </c>
      <c r="J48" s="272">
        <f>2970000-409654.91</f>
        <v>2560345.09</v>
      </c>
      <c r="K48" s="272">
        <f>+J48*0.98223-22722.38</f>
        <v>2492125.38</v>
      </c>
      <c r="L48" s="277">
        <v>0</v>
      </c>
      <c r="M48" s="272"/>
      <c r="N48" s="291"/>
      <c r="O48" s="69"/>
      <c r="P48" s="289"/>
      <c r="Q48" s="219"/>
    </row>
    <row r="49" spans="1:17" ht="15.75" customHeight="1">
      <c r="A49" s="49">
        <v>45</v>
      </c>
      <c r="B49" s="73"/>
      <c r="C49" s="240" t="s">
        <v>554</v>
      </c>
      <c r="D49" s="236" t="s">
        <v>530</v>
      </c>
      <c r="E49" s="265" t="s">
        <v>479</v>
      </c>
      <c r="F49" s="266" t="s">
        <v>309</v>
      </c>
      <c r="G49" s="240">
        <v>2</v>
      </c>
      <c r="H49" s="249">
        <v>41684</v>
      </c>
      <c r="I49" s="249">
        <v>41684</v>
      </c>
      <c r="J49" s="272">
        <v>1100000</v>
      </c>
      <c r="K49" s="272">
        <f>+J49*0.98223-8968.66</f>
        <v>1071484.34</v>
      </c>
      <c r="L49" s="292">
        <v>1</v>
      </c>
      <c r="M49" s="272">
        <v>550000</v>
      </c>
      <c r="N49" s="293"/>
      <c r="O49" s="294"/>
      <c r="P49" s="295"/>
      <c r="Q49" s="219"/>
    </row>
    <row r="50" spans="1:17" ht="15.75" customHeight="1">
      <c r="A50" s="49">
        <v>46</v>
      </c>
      <c r="B50" s="73"/>
      <c r="C50" s="240" t="s">
        <v>555</v>
      </c>
      <c r="D50" s="236" t="s">
        <v>508</v>
      </c>
      <c r="E50" s="241" t="s">
        <v>509</v>
      </c>
      <c r="F50" s="251" t="s">
        <v>319</v>
      </c>
      <c r="G50" s="240">
        <v>2</v>
      </c>
      <c r="H50" s="249">
        <v>41406</v>
      </c>
      <c r="I50" s="249">
        <v>41406</v>
      </c>
      <c r="J50" s="272">
        <v>3238.51</v>
      </c>
      <c r="K50" s="272">
        <f t="shared" si="1"/>
        <v>3180.96</v>
      </c>
      <c r="L50" s="277">
        <v>2</v>
      </c>
      <c r="M50" s="272">
        <v>3238.51</v>
      </c>
      <c r="N50" s="175"/>
      <c r="O50" s="69"/>
      <c r="P50" s="295"/>
      <c r="Q50" s="219"/>
    </row>
    <row r="51" spans="1:17" ht="15.75" customHeight="1">
      <c r="A51" s="49">
        <v>47</v>
      </c>
      <c r="B51" s="73"/>
      <c r="C51" s="240" t="s">
        <v>532</v>
      </c>
      <c r="D51" s="236" t="s">
        <v>556</v>
      </c>
      <c r="E51" s="241" t="s">
        <v>557</v>
      </c>
      <c r="F51" s="251" t="s">
        <v>309</v>
      </c>
      <c r="G51" s="240">
        <v>2</v>
      </c>
      <c r="H51" s="249">
        <v>41363</v>
      </c>
      <c r="I51" s="249">
        <v>41363</v>
      </c>
      <c r="J51" s="272">
        <v>15240.01</v>
      </c>
      <c r="K51" s="272">
        <f t="shared" si="1"/>
        <v>14969.2</v>
      </c>
      <c r="L51" s="277">
        <v>38</v>
      </c>
      <c r="M51" s="272">
        <v>289560</v>
      </c>
      <c r="N51" s="175"/>
      <c r="O51" s="69"/>
      <c r="P51" s="295"/>
      <c r="Q51" s="219"/>
    </row>
    <row r="52" spans="1:17" s="153" customFormat="1" ht="24" customHeight="1">
      <c r="A52" s="49">
        <v>48</v>
      </c>
      <c r="B52" s="49"/>
      <c r="C52" s="240" t="s">
        <v>558</v>
      </c>
      <c r="D52" s="236" t="s">
        <v>530</v>
      </c>
      <c r="E52" s="226" t="s">
        <v>479</v>
      </c>
      <c r="F52" s="251" t="s">
        <v>309</v>
      </c>
      <c r="G52" s="240">
        <v>2</v>
      </c>
      <c r="H52" s="249">
        <v>41833</v>
      </c>
      <c r="I52" s="249">
        <v>41833</v>
      </c>
      <c r="J52" s="272">
        <v>572145</v>
      </c>
      <c r="K52" s="272">
        <f>+J52*0.98223-2563.47</f>
        <v>559414.51</v>
      </c>
      <c r="L52" s="277">
        <v>2</v>
      </c>
      <c r="M52" s="272">
        <v>572145</v>
      </c>
      <c r="N52" s="110"/>
      <c r="O52" s="46"/>
      <c r="P52" s="49"/>
      <c r="Q52" s="49"/>
    </row>
    <row r="53" spans="1:17" s="153" customFormat="1" ht="21" customHeight="1">
      <c r="A53" s="49">
        <v>49</v>
      </c>
      <c r="B53" s="49"/>
      <c r="C53" s="240" t="s">
        <v>559</v>
      </c>
      <c r="D53" s="236" t="s">
        <v>530</v>
      </c>
      <c r="E53" s="226" t="s">
        <v>479</v>
      </c>
      <c r="F53" s="251" t="s">
        <v>319</v>
      </c>
      <c r="G53" s="240">
        <v>2</v>
      </c>
      <c r="H53" s="249">
        <v>41833</v>
      </c>
      <c r="I53" s="249">
        <v>41833</v>
      </c>
      <c r="J53" s="272">
        <v>9525.01</v>
      </c>
      <c r="K53" s="272">
        <f>+J53*0.98223</f>
        <v>9355.75</v>
      </c>
      <c r="L53" s="277">
        <v>0</v>
      </c>
      <c r="M53" s="272"/>
      <c r="N53" s="110"/>
      <c r="O53" s="46"/>
      <c r="P53" s="49"/>
      <c r="Q53" s="49"/>
    </row>
    <row r="54" spans="1:17" s="153" customFormat="1" ht="21" customHeight="1">
      <c r="A54" s="49">
        <v>50</v>
      </c>
      <c r="B54" s="49"/>
      <c r="C54" s="240" t="s">
        <v>507</v>
      </c>
      <c r="D54" s="236" t="s">
        <v>511</v>
      </c>
      <c r="E54" s="241" t="s">
        <v>512</v>
      </c>
      <c r="F54" s="266" t="s">
        <v>309</v>
      </c>
      <c r="G54" s="240">
        <v>2</v>
      </c>
      <c r="H54" s="249">
        <v>41091</v>
      </c>
      <c r="I54" s="249">
        <v>41091</v>
      </c>
      <c r="J54" s="272">
        <v>3429</v>
      </c>
      <c r="K54" s="272">
        <f>+J54*0.98223</f>
        <v>3368.07</v>
      </c>
      <c r="L54" s="277">
        <v>0</v>
      </c>
      <c r="M54" s="272"/>
      <c r="N54" s="110"/>
      <c r="O54" s="46"/>
      <c r="P54" s="49"/>
      <c r="Q54" s="46"/>
    </row>
    <row r="55" spans="1:17" s="153" customFormat="1" ht="22.5" customHeight="1">
      <c r="A55" s="49">
        <v>51</v>
      </c>
      <c r="B55" s="49"/>
      <c r="C55" s="240" t="s">
        <v>560</v>
      </c>
      <c r="D55" s="236" t="s">
        <v>561</v>
      </c>
      <c r="E55" s="226" t="s">
        <v>479</v>
      </c>
      <c r="F55" s="266" t="s">
        <v>309</v>
      </c>
      <c r="G55" s="240">
        <v>1</v>
      </c>
      <c r="H55" s="249">
        <v>42055</v>
      </c>
      <c r="I55" s="249">
        <v>42055</v>
      </c>
      <c r="J55" s="272">
        <v>4000</v>
      </c>
      <c r="K55" s="272">
        <f>+J55*0.98223</f>
        <v>3928.92</v>
      </c>
      <c r="L55" s="277">
        <v>1</v>
      </c>
      <c r="M55" s="272">
        <v>4000</v>
      </c>
      <c r="N55" s="110"/>
      <c r="O55" s="46"/>
      <c r="P55" s="49"/>
      <c r="Q55" s="46"/>
    </row>
    <row r="56" spans="1:17" s="153" customFormat="1" ht="15.75" customHeight="1">
      <c r="A56" s="49">
        <v>52</v>
      </c>
      <c r="B56" s="49"/>
      <c r="C56" s="240" t="s">
        <v>487</v>
      </c>
      <c r="D56" s="236" t="s">
        <v>562</v>
      </c>
      <c r="E56" s="241" t="s">
        <v>530</v>
      </c>
      <c r="F56" s="46" t="s">
        <v>319</v>
      </c>
      <c r="G56" s="240">
        <v>1</v>
      </c>
      <c r="H56" s="260"/>
      <c r="I56" s="260"/>
      <c r="J56" s="279">
        <v>48000</v>
      </c>
      <c r="K56" s="272">
        <f>+J56*0.98223</f>
        <v>47147.04</v>
      </c>
      <c r="L56" s="296">
        <v>1</v>
      </c>
      <c r="M56" s="279">
        <v>48000</v>
      </c>
      <c r="N56" s="110"/>
      <c r="O56" s="46"/>
      <c r="P56" s="49"/>
      <c r="Q56" s="49"/>
    </row>
    <row r="57" spans="1:17" s="153" customFormat="1" ht="15.75" customHeight="1">
      <c r="A57" s="49">
        <v>53</v>
      </c>
      <c r="B57" s="49"/>
      <c r="C57" s="240" t="s">
        <v>487</v>
      </c>
      <c r="D57" s="236" t="s">
        <v>524</v>
      </c>
      <c r="E57" s="241" t="s">
        <v>525</v>
      </c>
      <c r="F57" s="227" t="s">
        <v>563</v>
      </c>
      <c r="G57" s="240">
        <v>1</v>
      </c>
      <c r="H57" s="249">
        <v>41640</v>
      </c>
      <c r="I57" s="249">
        <v>41640</v>
      </c>
      <c r="J57" s="279">
        <v>17145</v>
      </c>
      <c r="K57" s="272">
        <f>+J57*0.98223</f>
        <v>16840.33</v>
      </c>
      <c r="L57" s="273">
        <v>1</v>
      </c>
      <c r="M57" s="272">
        <v>17145</v>
      </c>
      <c r="N57" s="110"/>
      <c r="O57" s="46"/>
      <c r="P57" s="49"/>
      <c r="Q57" s="49"/>
    </row>
    <row r="58" spans="1:17" s="153" customFormat="1" ht="15.75" customHeight="1">
      <c r="A58" s="49">
        <v>54</v>
      </c>
      <c r="B58" s="49"/>
      <c r="C58" s="225" t="s">
        <v>564</v>
      </c>
      <c r="D58" s="225" t="s">
        <v>565</v>
      </c>
      <c r="E58" s="235" t="s">
        <v>499</v>
      </c>
      <c r="F58" s="227"/>
      <c r="G58" s="228">
        <v>1</v>
      </c>
      <c r="H58" s="267">
        <v>41609</v>
      </c>
      <c r="I58" s="267">
        <v>41609</v>
      </c>
      <c r="J58" s="272">
        <v>25641.03</v>
      </c>
      <c r="K58" s="272">
        <f>+J58*0.98223-2584.92</f>
        <v>22600.47</v>
      </c>
      <c r="L58" s="273">
        <v>0</v>
      </c>
      <c r="M58" s="272"/>
      <c r="N58" s="110"/>
      <c r="O58" s="46"/>
      <c r="P58" s="49"/>
      <c r="Q58" s="49"/>
    </row>
    <row r="59" spans="1:17" s="153" customFormat="1" ht="15.75" customHeight="1">
      <c r="A59" s="49">
        <v>55</v>
      </c>
      <c r="B59" s="49"/>
      <c r="C59" s="225" t="s">
        <v>566</v>
      </c>
      <c r="D59" s="237"/>
      <c r="E59" s="226" t="s">
        <v>479</v>
      </c>
      <c r="F59" s="227" t="s">
        <v>563</v>
      </c>
      <c r="G59" s="228">
        <v>2</v>
      </c>
      <c r="H59" s="249">
        <v>41671</v>
      </c>
      <c r="I59" s="229">
        <f>+H59</f>
        <v>41671</v>
      </c>
      <c r="J59" s="272">
        <v>119435.9</v>
      </c>
      <c r="K59" s="272">
        <f>+J59*0.98223-6938.11</f>
        <v>110375.41</v>
      </c>
      <c r="L59" s="273">
        <v>2</v>
      </c>
      <c r="M59" s="272">
        <v>119435.9</v>
      </c>
      <c r="N59" s="110"/>
      <c r="O59" s="46"/>
      <c r="P59" s="49"/>
      <c r="Q59" s="49"/>
    </row>
    <row r="60" spans="1:17" s="153" customFormat="1" ht="15.75" customHeight="1">
      <c r="A60" s="49">
        <v>56</v>
      </c>
      <c r="B60" s="49"/>
      <c r="C60" s="225" t="s">
        <v>567</v>
      </c>
      <c r="D60" s="237"/>
      <c r="E60" s="226" t="s">
        <v>479</v>
      </c>
      <c r="F60" s="227" t="s">
        <v>563</v>
      </c>
      <c r="G60" s="228">
        <v>1</v>
      </c>
      <c r="H60" s="249">
        <f>+H59</f>
        <v>41671</v>
      </c>
      <c r="I60" s="229">
        <f>+H60</f>
        <v>41671</v>
      </c>
      <c r="J60" s="272">
        <v>23000</v>
      </c>
      <c r="K60" s="272">
        <f>+J60*0.98223-1256.34</f>
        <v>21334.95</v>
      </c>
      <c r="L60" s="273">
        <v>1</v>
      </c>
      <c r="M60" s="272">
        <v>23000</v>
      </c>
      <c r="N60" s="110"/>
      <c r="O60" s="46"/>
      <c r="P60" s="49"/>
      <c r="Q60" s="49"/>
    </row>
    <row r="61" spans="1:17" ht="15.75" customHeight="1">
      <c r="A61" s="49"/>
      <c r="B61" s="73"/>
      <c r="C61" s="49"/>
      <c r="D61" s="49"/>
      <c r="E61" s="73"/>
      <c r="F61" s="49"/>
      <c r="G61" s="49"/>
      <c r="H61" s="268"/>
      <c r="I61" s="268"/>
      <c r="J61" s="207"/>
      <c r="K61" s="272"/>
      <c r="L61" s="297"/>
      <c r="M61" s="207"/>
      <c r="N61" s="175"/>
      <c r="O61" s="69"/>
      <c r="P61" s="295"/>
      <c r="Q61" s="219"/>
    </row>
    <row r="62" spans="1:17" ht="15.75" customHeight="1">
      <c r="A62" s="871" t="s">
        <v>192</v>
      </c>
      <c r="B62" s="872"/>
      <c r="C62" s="873"/>
      <c r="D62" s="49"/>
      <c r="E62" s="53"/>
      <c r="F62" s="53"/>
      <c r="G62" s="269">
        <f>SUM(G7:G61)</f>
        <v>352</v>
      </c>
      <c r="H62" s="69"/>
      <c r="I62" s="218"/>
      <c r="J62" s="207">
        <f aca="true" t="shared" si="2" ref="J62:O62">SUM(J61:J61)</f>
        <v>0</v>
      </c>
      <c r="K62" s="272"/>
      <c r="L62" s="298">
        <f>SUM(L7:L61)</f>
        <v>460</v>
      </c>
      <c r="M62" s="207">
        <f t="shared" si="2"/>
        <v>0</v>
      </c>
      <c r="N62" s="69"/>
      <c r="O62" s="69">
        <f t="shared" si="2"/>
        <v>0</v>
      </c>
      <c r="P62" s="295"/>
      <c r="Q62" s="73"/>
    </row>
    <row r="63" spans="1:17" ht="15.75" customHeight="1">
      <c r="A63" s="875" t="s">
        <v>568</v>
      </c>
      <c r="B63" s="876"/>
      <c r="C63" s="877"/>
      <c r="D63" s="207"/>
      <c r="E63" s="69"/>
      <c r="F63" s="207"/>
      <c r="G63" s="69"/>
      <c r="H63" s="69"/>
      <c r="I63" s="218"/>
      <c r="J63" s="207"/>
      <c r="K63" s="49"/>
      <c r="L63" s="296"/>
      <c r="M63" s="49"/>
      <c r="N63" s="219"/>
      <c r="O63" s="219"/>
      <c r="P63" s="295"/>
      <c r="Q63" s="219"/>
    </row>
    <row r="64" spans="1:17" ht="15.75" customHeight="1">
      <c r="A64" s="871" t="s">
        <v>251</v>
      </c>
      <c r="B64" s="872"/>
      <c r="C64" s="873"/>
      <c r="D64" s="49"/>
      <c r="E64" s="53"/>
      <c r="F64" s="53"/>
      <c r="G64" s="219"/>
      <c r="H64" s="69"/>
      <c r="I64" s="218"/>
      <c r="J64" s="207">
        <f>SUM(J7:J63)</f>
        <v>16842353.62</v>
      </c>
      <c r="K64" s="207">
        <f>SUM(K7:K63)</f>
        <v>16437989.67</v>
      </c>
      <c r="L64" s="297"/>
      <c r="M64" s="207">
        <f>SUM(M7:M63)</f>
        <v>5074907.52</v>
      </c>
      <c r="N64" s="69"/>
      <c r="O64" s="69">
        <f>O62</f>
        <v>0</v>
      </c>
      <c r="P64" s="295"/>
      <c r="Q64" s="73"/>
    </row>
    <row r="65" spans="1:17" ht="15.75" customHeight="1">
      <c r="A65" s="42" t="str">
        <f>'4-6-1房屋建筑物'!A13</f>
        <v>被评估单位（或者产权持有单位）填表人：</v>
      </c>
      <c r="J65" s="874" t="str">
        <f>'4-6-3管道沟槽'!I18</f>
        <v>评估人员：苗菁  </v>
      </c>
      <c r="K65" s="874"/>
      <c r="L65" s="874"/>
      <c r="M65" s="874"/>
      <c r="N65" s="874"/>
      <c r="O65" s="874"/>
      <c r="P65" s="874"/>
      <c r="Q65" s="874"/>
    </row>
    <row r="66" ht="15.75" customHeight="1">
      <c r="A66" s="42" t="str">
        <f>'4-6-1房屋建筑物'!A14</f>
        <v>填表日期：2018年8月10日</v>
      </c>
    </row>
    <row r="68" ht="15.75" customHeight="1">
      <c r="K68" s="192">
        <f>K8+K14+K48</f>
        <v>12505318.13</v>
      </c>
    </row>
  </sheetData>
  <sheetProtection/>
  <mergeCells count="28">
    <mergeCell ref="I5:I6"/>
    <mergeCell ref="A1:Q1"/>
    <mergeCell ref="A2:Q2"/>
    <mergeCell ref="O3:Q3"/>
    <mergeCell ref="N4:Q4"/>
    <mergeCell ref="J5:K5"/>
    <mergeCell ref="M5:O5"/>
    <mergeCell ref="L5:L6"/>
    <mergeCell ref="A64:C64"/>
    <mergeCell ref="J65:Q65"/>
    <mergeCell ref="A5:A6"/>
    <mergeCell ref="B5:B6"/>
    <mergeCell ref="C5:C6"/>
    <mergeCell ref="D5:D6"/>
    <mergeCell ref="A62:C62"/>
    <mergeCell ref="A63:C63"/>
    <mergeCell ref="Q5:Q6"/>
    <mergeCell ref="H5:H6"/>
    <mergeCell ref="Q39:Q40"/>
    <mergeCell ref="E5:E6"/>
    <mergeCell ref="F5:F6"/>
    <mergeCell ref="F39:F40"/>
    <mergeCell ref="G5:G6"/>
    <mergeCell ref="P5:P6"/>
    <mergeCell ref="P39:P40"/>
    <mergeCell ref="N39:N40"/>
    <mergeCell ref="O39:O40"/>
    <mergeCell ref="L39:L40"/>
  </mergeCells>
  <printOptions horizontalCentered="1"/>
  <pageMargins left="0.35" right="0.35" top="0.87" bottom="0.87" header="1.06" footer="0.51"/>
  <pageSetup fitToHeight="0" fitToWidth="1" horizontalDpi="300" verticalDpi="300" orientation="landscape" paperSize="9" scale="86" r:id="rId1"/>
</worksheet>
</file>

<file path=xl/worksheets/sheet48.xml><?xml version="1.0" encoding="utf-8"?>
<worksheet xmlns="http://schemas.openxmlformats.org/spreadsheetml/2006/main" xmlns:r="http://schemas.openxmlformats.org/officeDocument/2006/relationships">
  <dimension ref="A1:AU204"/>
  <sheetViews>
    <sheetView zoomScalePageLayoutView="0" workbookViewId="0" topLeftCell="A1">
      <pane ySplit="6" topLeftCell="A94" activePane="bottomLeft" state="frozen"/>
      <selection pane="topLeft" activeCell="M9" sqref="M9"/>
      <selection pane="bottomLeft" activeCell="I105" sqref="I105"/>
    </sheetView>
  </sheetViews>
  <sheetFormatPr defaultColWidth="9.00390625" defaultRowHeight="15.75" customHeight="1"/>
  <cols>
    <col min="1" max="1" width="5.875" style="42" customWidth="1"/>
    <col min="2" max="2" width="4.375" style="42" hidden="1" customWidth="1"/>
    <col min="3" max="3" width="8.375" style="42" customWidth="1"/>
    <col min="4" max="4" width="14.50390625" style="153" customWidth="1"/>
    <col min="5" max="5" width="14.00390625" style="153" customWidth="1"/>
    <col min="6" max="6" width="20.50390625" style="191" customWidth="1"/>
    <col min="7" max="7" width="5.125" style="153" customWidth="1"/>
    <col min="8" max="8" width="6.00390625" style="153" customWidth="1"/>
    <col min="9" max="9" width="8.875" style="621" customWidth="1"/>
    <col min="10" max="10" width="11.00390625" style="192" hidden="1" customWidth="1"/>
    <col min="11" max="11" width="11.00390625" style="192" customWidth="1"/>
    <col min="12" max="12" width="7.00390625" style="647" customWidth="1"/>
    <col min="13" max="13" width="10.375" style="193" customWidth="1"/>
    <col min="14" max="14" width="17.375" style="42" customWidth="1"/>
    <col min="15" max="15" width="9.625" style="42" customWidth="1"/>
    <col min="16" max="17" width="9.00390625" style="42" customWidth="1"/>
    <col min="18" max="16384" width="9.00390625" style="42" customWidth="1"/>
  </cols>
  <sheetData>
    <row r="1" spans="1:14" ht="30" customHeight="1">
      <c r="A1" s="790" t="s">
        <v>469</v>
      </c>
      <c r="B1" s="790"/>
      <c r="C1" s="790"/>
      <c r="D1" s="790"/>
      <c r="E1" s="790"/>
      <c r="F1" s="790"/>
      <c r="G1" s="790"/>
      <c r="H1" s="790"/>
      <c r="I1" s="790"/>
      <c r="J1" s="790"/>
      <c r="K1" s="790"/>
      <c r="L1" s="790"/>
      <c r="M1" s="790"/>
      <c r="N1" s="790"/>
    </row>
    <row r="2" spans="1:14" ht="13.5" customHeight="1">
      <c r="A2" s="791" t="str">
        <f>'4-6-3管道沟槽'!A2</f>
        <v>评估基准日：2018年6月14日</v>
      </c>
      <c r="B2" s="783"/>
      <c r="C2" s="783"/>
      <c r="D2" s="783"/>
      <c r="E2" s="783"/>
      <c r="F2" s="783"/>
      <c r="G2" s="783"/>
      <c r="H2" s="783"/>
      <c r="I2" s="792"/>
      <c r="J2" s="792"/>
      <c r="K2" s="792"/>
      <c r="L2" s="792"/>
      <c r="M2" s="792"/>
      <c r="N2" s="792"/>
    </row>
    <row r="3" spans="1:14" ht="13.5" customHeight="1">
      <c r="A3" s="43"/>
      <c r="B3" s="43"/>
      <c r="C3" s="43"/>
      <c r="D3" s="43"/>
      <c r="E3" s="43"/>
      <c r="F3" s="194"/>
      <c r="G3" s="43"/>
      <c r="H3" s="43"/>
      <c r="L3" s="641"/>
      <c r="M3" s="884" t="s">
        <v>569</v>
      </c>
      <c r="N3" s="878"/>
    </row>
    <row r="4" spans="1:46" ht="15.75" customHeight="1">
      <c r="A4" s="195" t="str">
        <f>'4-6-3管道沟槽'!A4</f>
        <v>被评估单位（或者产权持有单位）：威海万紫千红家具有限公司</v>
      </c>
      <c r="L4" s="879" t="s">
        <v>3</v>
      </c>
      <c r="M4" s="885"/>
      <c r="N4" s="885"/>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4"/>
      <c r="AT4" s="204"/>
    </row>
    <row r="5" spans="1:46" s="153" customFormat="1" ht="14.25" customHeight="1">
      <c r="A5" s="857" t="s">
        <v>5</v>
      </c>
      <c r="B5" s="857" t="s">
        <v>471</v>
      </c>
      <c r="C5" s="891" t="s">
        <v>781</v>
      </c>
      <c r="D5" s="887" t="s">
        <v>472</v>
      </c>
      <c r="E5" s="861" t="s">
        <v>308</v>
      </c>
      <c r="F5" s="889" t="s">
        <v>473</v>
      </c>
      <c r="G5" s="861" t="s">
        <v>299</v>
      </c>
      <c r="H5" s="861" t="s">
        <v>300</v>
      </c>
      <c r="I5" s="892" t="s">
        <v>474</v>
      </c>
      <c r="J5" s="857" t="s">
        <v>91</v>
      </c>
      <c r="K5" s="857"/>
      <c r="L5" s="858"/>
      <c r="M5" s="858"/>
      <c r="N5" s="861" t="s">
        <v>8</v>
      </c>
      <c r="O5" s="205"/>
      <c r="P5" s="206"/>
      <c r="Q5" s="617"/>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c r="AQ5" s="206"/>
      <c r="AR5" s="206"/>
      <c r="AS5" s="206"/>
      <c r="AT5" s="206"/>
    </row>
    <row r="6" spans="1:46" s="153" customFormat="1" ht="15.75" customHeight="1">
      <c r="A6" s="883"/>
      <c r="B6" s="883"/>
      <c r="C6" s="822"/>
      <c r="D6" s="888"/>
      <c r="E6" s="883"/>
      <c r="F6" s="890"/>
      <c r="G6" s="883"/>
      <c r="H6" s="883"/>
      <c r="I6" s="893"/>
      <c r="J6" s="616" t="s">
        <v>797</v>
      </c>
      <c r="K6" s="616" t="s">
        <v>798</v>
      </c>
      <c r="L6" s="642" t="s">
        <v>335</v>
      </c>
      <c r="M6" s="199" t="s">
        <v>410</v>
      </c>
      <c r="N6" s="858"/>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c r="AQ6" s="206"/>
      <c r="AR6" s="206"/>
      <c r="AS6" s="206"/>
      <c r="AT6" s="206"/>
    </row>
    <row r="7" spans="4:47" s="49" customFormat="1" ht="15.75" customHeight="1">
      <c r="D7" s="648"/>
      <c r="E7" s="595"/>
      <c r="F7" s="600"/>
      <c r="G7" s="596"/>
      <c r="H7" s="163"/>
      <c r="I7" s="623"/>
      <c r="J7" s="201"/>
      <c r="K7" s="201"/>
      <c r="L7" s="643"/>
      <c r="M7" s="202"/>
      <c r="O7" s="206"/>
      <c r="P7" s="206"/>
      <c r="Q7" s="206"/>
      <c r="R7" s="2"/>
      <c r="S7" s="2">
        <f aca="true" t="shared" si="0" ref="S7:S25">Q7*0.6+R7*0.4</f>
        <v>0</v>
      </c>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47"/>
    </row>
    <row r="8" spans="4:47" s="49" customFormat="1" ht="15.75" customHeight="1">
      <c r="D8" s="596"/>
      <c r="E8" s="595"/>
      <c r="F8" s="600"/>
      <c r="G8" s="596"/>
      <c r="H8" s="163"/>
      <c r="I8" s="623"/>
      <c r="J8" s="201"/>
      <c r="K8" s="201"/>
      <c r="L8" s="643"/>
      <c r="M8" s="202"/>
      <c r="O8" s="206"/>
      <c r="P8" s="206"/>
      <c r="Q8" s="206"/>
      <c r="R8" s="2"/>
      <c r="S8" s="2">
        <f t="shared" si="0"/>
        <v>0</v>
      </c>
      <c r="T8" s="206"/>
      <c r="U8" s="206"/>
      <c r="V8" s="206"/>
      <c r="W8" s="206"/>
      <c r="X8" s="206"/>
      <c r="Y8" s="206"/>
      <c r="Z8" s="206"/>
      <c r="AA8" s="206"/>
      <c r="AB8" s="206"/>
      <c r="AC8" s="206"/>
      <c r="AD8" s="206"/>
      <c r="AE8" s="206"/>
      <c r="AF8" s="206"/>
      <c r="AG8" s="206"/>
      <c r="AH8" s="206"/>
      <c r="AI8" s="206"/>
      <c r="AJ8" s="206"/>
      <c r="AK8" s="206"/>
      <c r="AL8" s="206"/>
      <c r="AM8" s="206"/>
      <c r="AN8" s="206"/>
      <c r="AO8" s="206"/>
      <c r="AP8" s="206"/>
      <c r="AQ8" s="206"/>
      <c r="AR8" s="206"/>
      <c r="AS8" s="206"/>
      <c r="AT8" s="206"/>
      <c r="AU8" s="47"/>
    </row>
    <row r="9" spans="1:47" s="167" customFormat="1" ht="15.75" customHeight="1">
      <c r="A9" s="49"/>
      <c r="B9" s="60"/>
      <c r="C9" s="170"/>
      <c r="D9" s="601"/>
      <c r="E9" s="595"/>
      <c r="F9" s="600"/>
      <c r="G9" s="596"/>
      <c r="H9" s="163"/>
      <c r="I9" s="623"/>
      <c r="J9" s="201"/>
      <c r="K9" s="201"/>
      <c r="L9" s="643"/>
      <c r="M9" s="202"/>
      <c r="O9" s="206"/>
      <c r="P9" s="206"/>
      <c r="Q9" s="206"/>
      <c r="R9" s="2"/>
      <c r="S9" s="2">
        <f t="shared" si="0"/>
        <v>0</v>
      </c>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9"/>
    </row>
    <row r="10" spans="4:47" s="49" customFormat="1" ht="15.75" customHeight="1">
      <c r="D10" s="596"/>
      <c r="E10" s="605"/>
      <c r="F10" s="600"/>
      <c r="G10" s="596"/>
      <c r="H10" s="163"/>
      <c r="I10" s="623"/>
      <c r="J10" s="201"/>
      <c r="K10" s="201"/>
      <c r="L10" s="643"/>
      <c r="M10" s="202"/>
      <c r="O10" s="206"/>
      <c r="P10" s="206"/>
      <c r="Q10" s="206"/>
      <c r="R10" s="2"/>
      <c r="S10" s="2">
        <f t="shared" si="0"/>
        <v>0</v>
      </c>
      <c r="T10" s="206"/>
      <c r="U10" s="206"/>
      <c r="V10" s="206"/>
      <c r="W10" s="206"/>
      <c r="X10" s="206"/>
      <c r="Y10" s="206"/>
      <c r="Z10" s="206"/>
      <c r="AA10" s="206"/>
      <c r="AB10" s="206"/>
      <c r="AC10" s="206"/>
      <c r="AD10" s="206"/>
      <c r="AE10" s="206"/>
      <c r="AF10" s="206"/>
      <c r="AG10" s="206"/>
      <c r="AH10" s="206"/>
      <c r="AI10" s="206"/>
      <c r="AJ10" s="206"/>
      <c r="AK10" s="206"/>
      <c r="AL10" s="206"/>
      <c r="AM10" s="206"/>
      <c r="AN10" s="206"/>
      <c r="AO10" s="206"/>
      <c r="AP10" s="206"/>
      <c r="AQ10" s="206"/>
      <c r="AR10" s="206"/>
      <c r="AS10" s="206"/>
      <c r="AT10" s="206"/>
      <c r="AU10" s="47"/>
    </row>
    <row r="11" spans="4:47" s="49" customFormat="1" ht="15.75" customHeight="1">
      <c r="D11" s="596"/>
      <c r="E11" s="595"/>
      <c r="F11" s="600"/>
      <c r="G11" s="596"/>
      <c r="H11" s="163"/>
      <c r="I11" s="623"/>
      <c r="J11" s="201"/>
      <c r="K11" s="201"/>
      <c r="L11" s="643"/>
      <c r="M11" s="202"/>
      <c r="O11" s="206"/>
      <c r="P11" s="206"/>
      <c r="Q11" s="206"/>
      <c r="R11" s="2"/>
      <c r="S11" s="2">
        <f t="shared" si="0"/>
        <v>0</v>
      </c>
      <c r="T11" s="206"/>
      <c r="U11" s="206"/>
      <c r="V11" s="206"/>
      <c r="W11" s="206"/>
      <c r="X11" s="206"/>
      <c r="Y11" s="206"/>
      <c r="Z11" s="206"/>
      <c r="AA11" s="206"/>
      <c r="AB11" s="206"/>
      <c r="AC11" s="206"/>
      <c r="AD11" s="206"/>
      <c r="AE11" s="206"/>
      <c r="AF11" s="206"/>
      <c r="AG11" s="206"/>
      <c r="AH11" s="206"/>
      <c r="AI11" s="206"/>
      <c r="AJ11" s="206"/>
      <c r="AK11" s="206"/>
      <c r="AL11" s="206"/>
      <c r="AM11" s="206"/>
      <c r="AN11" s="206"/>
      <c r="AO11" s="206"/>
      <c r="AP11" s="206"/>
      <c r="AQ11" s="206"/>
      <c r="AR11" s="206"/>
      <c r="AS11" s="206"/>
      <c r="AT11" s="206"/>
      <c r="AU11" s="47"/>
    </row>
    <row r="12" spans="1:19" s="2" customFormat="1" ht="15.75" customHeight="1">
      <c r="A12" s="49"/>
      <c r="B12" s="171"/>
      <c r="C12" s="171"/>
      <c r="D12" s="601"/>
      <c r="E12" s="595"/>
      <c r="F12" s="600"/>
      <c r="G12" s="596"/>
      <c r="H12" s="163"/>
      <c r="I12" s="623"/>
      <c r="J12" s="58"/>
      <c r="K12" s="201"/>
      <c r="L12" s="643"/>
      <c r="M12" s="202"/>
      <c r="N12" s="170"/>
      <c r="O12" s="206"/>
      <c r="P12" s="206"/>
      <c r="Q12" s="206"/>
      <c r="S12" s="2">
        <f t="shared" si="0"/>
        <v>0</v>
      </c>
    </row>
    <row r="13" spans="1:19" s="2" customFormat="1" ht="15.75" customHeight="1">
      <c r="A13" s="49"/>
      <c r="B13" s="171"/>
      <c r="C13" s="171"/>
      <c r="D13" s="601"/>
      <c r="E13" s="595"/>
      <c r="F13" s="600"/>
      <c r="G13" s="596"/>
      <c r="H13" s="163"/>
      <c r="I13" s="623"/>
      <c r="J13" s="58"/>
      <c r="K13" s="201"/>
      <c r="L13" s="643"/>
      <c r="M13" s="202"/>
      <c r="N13" s="170"/>
      <c r="O13" s="206"/>
      <c r="P13" s="206"/>
      <c r="Q13" s="206"/>
      <c r="S13" s="2">
        <f t="shared" si="0"/>
        <v>0</v>
      </c>
    </row>
    <row r="14" spans="1:19" s="2" customFormat="1" ht="15.75" customHeight="1">
      <c r="A14" s="49"/>
      <c r="B14" s="171"/>
      <c r="C14" s="171"/>
      <c r="D14" s="606"/>
      <c r="E14" s="595"/>
      <c r="F14" s="600"/>
      <c r="G14" s="596"/>
      <c r="H14" s="163"/>
      <c r="I14" s="623"/>
      <c r="J14" s="58"/>
      <c r="K14" s="201"/>
      <c r="L14" s="643"/>
      <c r="M14" s="202"/>
      <c r="N14" s="170"/>
      <c r="O14" s="206"/>
      <c r="P14" s="206"/>
      <c r="Q14" s="206"/>
      <c r="S14" s="2">
        <f t="shared" si="0"/>
        <v>0</v>
      </c>
    </row>
    <row r="15" spans="1:19" s="2" customFormat="1" ht="15.75" customHeight="1">
      <c r="A15" s="49"/>
      <c r="B15" s="171"/>
      <c r="C15" s="598"/>
      <c r="D15" s="606"/>
      <c r="E15" s="595"/>
      <c r="F15" s="600"/>
      <c r="G15" s="596"/>
      <c r="H15" s="576"/>
      <c r="I15" s="623"/>
      <c r="J15" s="76"/>
      <c r="K15" s="201"/>
      <c r="L15" s="643"/>
      <c r="M15" s="202"/>
      <c r="N15" s="170"/>
      <c r="O15" s="206"/>
      <c r="P15" s="206"/>
      <c r="Q15" s="206"/>
      <c r="S15" s="2">
        <f t="shared" si="0"/>
        <v>0</v>
      </c>
    </row>
    <row r="16" spans="1:19" s="2" customFormat="1" ht="15.75" customHeight="1">
      <c r="A16" s="49"/>
      <c r="B16" s="171"/>
      <c r="C16" s="598"/>
      <c r="D16" s="601"/>
      <c r="E16" s="595"/>
      <c r="F16" s="600"/>
      <c r="G16" s="596"/>
      <c r="H16" s="576"/>
      <c r="I16" s="623"/>
      <c r="J16" s="76"/>
      <c r="K16" s="201"/>
      <c r="L16" s="643"/>
      <c r="M16" s="202"/>
      <c r="N16" s="170"/>
      <c r="O16" s="206"/>
      <c r="P16" s="206"/>
      <c r="Q16" s="206"/>
      <c r="S16" s="2">
        <f t="shared" si="0"/>
        <v>0</v>
      </c>
    </row>
    <row r="17" spans="1:19" s="2" customFormat="1" ht="15.75" customHeight="1">
      <c r="A17" s="49"/>
      <c r="B17" s="49"/>
      <c r="C17" s="268"/>
      <c r="D17" s="601"/>
      <c r="E17" s="595"/>
      <c r="F17" s="600"/>
      <c r="G17" s="596"/>
      <c r="H17" s="576"/>
      <c r="I17" s="623"/>
      <c r="J17" s="76"/>
      <c r="K17" s="201"/>
      <c r="L17" s="643"/>
      <c r="M17" s="202"/>
      <c r="N17" s="170"/>
      <c r="O17" s="206"/>
      <c r="P17" s="206"/>
      <c r="Q17" s="206"/>
      <c r="S17" s="2">
        <f t="shared" si="0"/>
        <v>0</v>
      </c>
    </row>
    <row r="18" spans="1:19" s="2" customFormat="1" ht="15.75" customHeight="1">
      <c r="A18" s="49"/>
      <c r="B18" s="49"/>
      <c r="C18" s="268"/>
      <c r="D18" s="601"/>
      <c r="E18" s="595"/>
      <c r="F18" s="600"/>
      <c r="G18" s="596"/>
      <c r="H18" s="576"/>
      <c r="I18" s="623"/>
      <c r="J18" s="76"/>
      <c r="K18" s="201"/>
      <c r="L18" s="643"/>
      <c r="M18" s="202"/>
      <c r="N18" s="170"/>
      <c r="O18" s="206"/>
      <c r="P18" s="206"/>
      <c r="Q18" s="206"/>
      <c r="S18" s="2">
        <f t="shared" si="0"/>
        <v>0</v>
      </c>
    </row>
    <row r="19" spans="1:19" s="2" customFormat="1" ht="15.75" customHeight="1">
      <c r="A19" s="49"/>
      <c r="B19" s="49"/>
      <c r="C19" s="268"/>
      <c r="D19" s="601"/>
      <c r="E19" s="595"/>
      <c r="F19" s="600"/>
      <c r="G19" s="596"/>
      <c r="H19" s="576"/>
      <c r="I19" s="623"/>
      <c r="J19" s="76"/>
      <c r="K19" s="201"/>
      <c r="L19" s="643"/>
      <c r="M19" s="202"/>
      <c r="N19" s="170"/>
      <c r="O19" s="206"/>
      <c r="P19" s="206"/>
      <c r="Q19" s="206"/>
      <c r="S19" s="2">
        <f t="shared" si="0"/>
        <v>0</v>
      </c>
    </row>
    <row r="20" spans="1:19" s="2" customFormat="1" ht="15.75" customHeight="1">
      <c r="A20" s="49"/>
      <c r="B20" s="49"/>
      <c r="C20" s="268"/>
      <c r="D20" s="601"/>
      <c r="E20" s="595"/>
      <c r="F20" s="600"/>
      <c r="G20" s="596"/>
      <c r="H20" s="576"/>
      <c r="I20" s="623"/>
      <c r="J20" s="76"/>
      <c r="K20" s="201"/>
      <c r="L20" s="643"/>
      <c r="M20" s="202"/>
      <c r="N20" s="170"/>
      <c r="O20" s="206"/>
      <c r="P20" s="206"/>
      <c r="Q20" s="206"/>
      <c r="S20" s="2">
        <f t="shared" si="0"/>
        <v>0</v>
      </c>
    </row>
    <row r="21" spans="1:19" s="2" customFormat="1" ht="15.75" customHeight="1">
      <c r="A21" s="49"/>
      <c r="B21" s="49"/>
      <c r="C21" s="268"/>
      <c r="D21" s="601"/>
      <c r="E21" s="595"/>
      <c r="F21" s="600"/>
      <c r="G21" s="596"/>
      <c r="H21" s="576"/>
      <c r="I21" s="623"/>
      <c r="J21" s="76"/>
      <c r="K21" s="201"/>
      <c r="L21" s="643"/>
      <c r="M21" s="202"/>
      <c r="N21" s="170"/>
      <c r="O21" s="206"/>
      <c r="P21" s="206"/>
      <c r="Q21" s="206"/>
      <c r="S21" s="2">
        <f t="shared" si="0"/>
        <v>0</v>
      </c>
    </row>
    <row r="22" spans="1:19" s="2" customFormat="1" ht="15.75" customHeight="1">
      <c r="A22" s="49"/>
      <c r="B22" s="49"/>
      <c r="C22" s="268"/>
      <c r="D22" s="601"/>
      <c r="E22" s="595"/>
      <c r="F22" s="600"/>
      <c r="G22" s="596"/>
      <c r="H22" s="576"/>
      <c r="I22" s="623"/>
      <c r="J22" s="76"/>
      <c r="K22" s="201"/>
      <c r="L22" s="643"/>
      <c r="M22" s="202"/>
      <c r="N22" s="170"/>
      <c r="O22" s="206"/>
      <c r="P22" s="206"/>
      <c r="Q22" s="206"/>
      <c r="S22" s="2">
        <f t="shared" si="0"/>
        <v>0</v>
      </c>
    </row>
    <row r="23" spans="1:19" s="2" customFormat="1" ht="15.75" customHeight="1">
      <c r="A23" s="49"/>
      <c r="B23" s="49"/>
      <c r="C23" s="268"/>
      <c r="D23" s="601"/>
      <c r="E23" s="595"/>
      <c r="F23" s="600"/>
      <c r="G23" s="596"/>
      <c r="H23" s="576"/>
      <c r="I23" s="623"/>
      <c r="J23" s="76"/>
      <c r="K23" s="201"/>
      <c r="L23" s="643"/>
      <c r="M23" s="202"/>
      <c r="N23" s="170"/>
      <c r="O23" s="206"/>
      <c r="P23" s="206"/>
      <c r="Q23" s="206"/>
      <c r="S23" s="2">
        <f t="shared" si="0"/>
        <v>0</v>
      </c>
    </row>
    <row r="24" spans="1:19" s="2" customFormat="1" ht="15.75" customHeight="1">
      <c r="A24" s="49"/>
      <c r="B24" s="49"/>
      <c r="C24" s="268"/>
      <c r="D24" s="601"/>
      <c r="E24" s="595"/>
      <c r="F24" s="600"/>
      <c r="G24" s="596"/>
      <c r="H24" s="576"/>
      <c r="I24" s="623"/>
      <c r="J24" s="76"/>
      <c r="K24" s="201"/>
      <c r="L24" s="643"/>
      <c r="M24" s="202"/>
      <c r="N24" s="170"/>
      <c r="O24" s="206"/>
      <c r="P24" s="206"/>
      <c r="Q24" s="206"/>
      <c r="S24" s="2">
        <f t="shared" si="0"/>
        <v>0</v>
      </c>
    </row>
    <row r="25" spans="1:19" s="2" customFormat="1" ht="15.75" customHeight="1">
      <c r="A25" s="49"/>
      <c r="B25" s="49"/>
      <c r="C25" s="268"/>
      <c r="D25" s="601"/>
      <c r="E25" s="161"/>
      <c r="F25" s="607"/>
      <c r="G25" s="596"/>
      <c r="H25" s="576"/>
      <c r="I25" s="623"/>
      <c r="J25" s="76"/>
      <c r="K25" s="201"/>
      <c r="L25" s="643"/>
      <c r="M25" s="202"/>
      <c r="N25" s="599"/>
      <c r="O25" s="206"/>
      <c r="P25" s="206"/>
      <c r="Q25" s="206"/>
      <c r="S25" s="2">
        <f t="shared" si="0"/>
        <v>0</v>
      </c>
    </row>
    <row r="26" spans="1:19" s="2" customFormat="1" ht="15.75" customHeight="1">
      <c r="A26" s="49"/>
      <c r="B26" s="49"/>
      <c r="C26" s="268"/>
      <c r="D26" s="601"/>
      <c r="E26" s="161"/>
      <c r="F26" s="597"/>
      <c r="G26" s="160"/>
      <c r="H26" s="576"/>
      <c r="I26" s="623"/>
      <c r="J26" s="76"/>
      <c r="K26" s="201"/>
      <c r="L26" s="643"/>
      <c r="M26" s="202"/>
      <c r="N26" s="170"/>
      <c r="O26" s="206"/>
      <c r="Q26" s="206"/>
      <c r="S26" s="2">
        <f>Q26*0.6+R26*0.4</f>
        <v>0</v>
      </c>
    </row>
    <row r="27" spans="1:19" s="2" customFormat="1" ht="15.75" customHeight="1">
      <c r="A27" s="49"/>
      <c r="B27" s="49"/>
      <c r="C27" s="268"/>
      <c r="D27" s="596"/>
      <c r="E27" s="161"/>
      <c r="F27" s="597"/>
      <c r="G27" s="596"/>
      <c r="H27" s="576"/>
      <c r="I27" s="623"/>
      <c r="J27" s="76"/>
      <c r="K27" s="201"/>
      <c r="L27" s="643"/>
      <c r="M27" s="202"/>
      <c r="N27" s="170"/>
      <c r="O27" s="206"/>
      <c r="Q27" s="206"/>
      <c r="S27" s="2">
        <f aca="true" t="shared" si="1" ref="S27:S90">Q27*0.6+R27*0.4</f>
        <v>0</v>
      </c>
    </row>
    <row r="28" spans="1:19" s="2" customFormat="1" ht="15.75" customHeight="1">
      <c r="A28" s="49"/>
      <c r="B28" s="49"/>
      <c r="C28" s="268"/>
      <c r="D28" s="601"/>
      <c r="E28" s="161"/>
      <c r="F28" s="597"/>
      <c r="G28" s="160"/>
      <c r="H28" s="576"/>
      <c r="I28" s="623"/>
      <c r="J28" s="76"/>
      <c r="K28" s="201"/>
      <c r="L28" s="643"/>
      <c r="M28" s="202"/>
      <c r="N28" s="170"/>
      <c r="O28" s="206"/>
      <c r="Q28" s="206"/>
      <c r="S28" s="2">
        <f t="shared" si="1"/>
        <v>0</v>
      </c>
    </row>
    <row r="29" spans="1:19" s="2" customFormat="1" ht="15.75" customHeight="1">
      <c r="A29" s="49"/>
      <c r="B29" s="49"/>
      <c r="C29" s="268"/>
      <c r="D29" s="596"/>
      <c r="E29" s="161"/>
      <c r="F29" s="597"/>
      <c r="G29" s="160"/>
      <c r="H29" s="576"/>
      <c r="I29" s="623"/>
      <c r="J29" s="76"/>
      <c r="K29" s="201"/>
      <c r="L29" s="643"/>
      <c r="M29" s="202"/>
      <c r="N29" s="170"/>
      <c r="O29" s="206"/>
      <c r="Q29" s="206"/>
      <c r="S29" s="2">
        <f t="shared" si="1"/>
        <v>0</v>
      </c>
    </row>
    <row r="30" spans="1:19" s="2" customFormat="1" ht="15.75" customHeight="1">
      <c r="A30" s="49"/>
      <c r="B30" s="49"/>
      <c r="C30" s="268"/>
      <c r="D30" s="596"/>
      <c r="E30" s="161"/>
      <c r="F30" s="597"/>
      <c r="G30" s="160"/>
      <c r="H30" s="576"/>
      <c r="I30" s="623"/>
      <c r="J30" s="76"/>
      <c r="K30" s="201"/>
      <c r="L30" s="643"/>
      <c r="M30" s="202"/>
      <c r="N30" s="170"/>
      <c r="O30" s="206"/>
      <c r="Q30" s="206"/>
      <c r="S30" s="2">
        <f t="shared" si="1"/>
        <v>0</v>
      </c>
    </row>
    <row r="31" spans="1:19" s="2" customFormat="1" ht="15.75" customHeight="1">
      <c r="A31" s="49"/>
      <c r="B31" s="49"/>
      <c r="C31" s="268"/>
      <c r="D31" s="160"/>
      <c r="E31" s="161"/>
      <c r="F31" s="597"/>
      <c r="G31" s="160"/>
      <c r="H31" s="576"/>
      <c r="I31" s="623"/>
      <c r="J31" s="76"/>
      <c r="K31" s="201"/>
      <c r="L31" s="643"/>
      <c r="M31" s="202"/>
      <c r="N31" s="170"/>
      <c r="O31" s="206"/>
      <c r="Q31" s="206"/>
      <c r="S31" s="2">
        <f t="shared" si="1"/>
        <v>0</v>
      </c>
    </row>
    <row r="32" spans="1:19" s="2" customFormat="1" ht="15.75" customHeight="1">
      <c r="A32" s="49"/>
      <c r="B32" s="49"/>
      <c r="C32" s="268"/>
      <c r="D32" s="160"/>
      <c r="E32" s="161"/>
      <c r="F32" s="597"/>
      <c r="G32" s="160"/>
      <c r="H32" s="576"/>
      <c r="I32" s="623"/>
      <c r="J32" s="76"/>
      <c r="K32" s="201"/>
      <c r="L32" s="643"/>
      <c r="M32" s="202"/>
      <c r="N32" s="170"/>
      <c r="O32" s="206"/>
      <c r="Q32" s="206"/>
      <c r="S32" s="2">
        <f t="shared" si="1"/>
        <v>0</v>
      </c>
    </row>
    <row r="33" spans="1:19" s="2" customFormat="1" ht="15.75" customHeight="1">
      <c r="A33" s="49"/>
      <c r="B33" s="49"/>
      <c r="C33" s="268"/>
      <c r="D33" s="160"/>
      <c r="E33" s="161"/>
      <c r="F33" s="597"/>
      <c r="G33" s="160"/>
      <c r="H33" s="576"/>
      <c r="I33" s="623"/>
      <c r="J33" s="76"/>
      <c r="K33" s="201"/>
      <c r="L33" s="643"/>
      <c r="M33" s="202"/>
      <c r="N33" s="170"/>
      <c r="O33" s="206"/>
      <c r="Q33" s="206"/>
      <c r="S33" s="2">
        <f t="shared" si="1"/>
        <v>0</v>
      </c>
    </row>
    <row r="34" spans="1:19" s="2" customFormat="1" ht="15.75" customHeight="1">
      <c r="A34" s="49"/>
      <c r="B34" s="49"/>
      <c r="C34" s="268"/>
      <c r="D34" s="601"/>
      <c r="E34" s="161"/>
      <c r="F34" s="597"/>
      <c r="G34" s="160"/>
      <c r="H34" s="576"/>
      <c r="I34" s="623"/>
      <c r="J34" s="76"/>
      <c r="K34" s="201"/>
      <c r="L34" s="643"/>
      <c r="M34" s="202"/>
      <c r="N34" s="170"/>
      <c r="O34" s="206"/>
      <c r="Q34" s="206"/>
      <c r="S34" s="2">
        <f t="shared" si="1"/>
        <v>0</v>
      </c>
    </row>
    <row r="35" spans="1:19" s="2" customFormat="1" ht="15.75" customHeight="1">
      <c r="A35" s="49"/>
      <c r="B35" s="49"/>
      <c r="C35" s="268"/>
      <c r="D35" s="601"/>
      <c r="E35" s="161"/>
      <c r="F35" s="597"/>
      <c r="G35" s="602"/>
      <c r="H35" s="576"/>
      <c r="I35" s="623"/>
      <c r="J35" s="76"/>
      <c r="K35" s="201"/>
      <c r="L35" s="643"/>
      <c r="M35" s="202"/>
      <c r="N35" s="170"/>
      <c r="O35" s="206"/>
      <c r="Q35" s="206"/>
      <c r="S35" s="2">
        <f t="shared" si="1"/>
        <v>0</v>
      </c>
    </row>
    <row r="36" spans="1:19" s="2" customFormat="1" ht="15.75" customHeight="1">
      <c r="A36" s="49"/>
      <c r="B36" s="49"/>
      <c r="C36" s="268"/>
      <c r="D36" s="601"/>
      <c r="E36" s="161"/>
      <c r="F36" s="597"/>
      <c r="G36" s="602"/>
      <c r="H36" s="576"/>
      <c r="I36" s="623"/>
      <c r="J36" s="76"/>
      <c r="K36" s="201"/>
      <c r="L36" s="643"/>
      <c r="M36" s="202"/>
      <c r="N36" s="170"/>
      <c r="O36" s="206"/>
      <c r="Q36" s="206"/>
      <c r="S36" s="2">
        <f t="shared" si="1"/>
        <v>0</v>
      </c>
    </row>
    <row r="37" spans="1:19" s="2" customFormat="1" ht="15.75" customHeight="1">
      <c r="A37" s="49"/>
      <c r="B37" s="49"/>
      <c r="C37" s="268"/>
      <c r="D37" s="601"/>
      <c r="E37" s="161"/>
      <c r="F37" s="597"/>
      <c r="G37" s="602"/>
      <c r="H37" s="576"/>
      <c r="I37" s="623"/>
      <c r="J37" s="76"/>
      <c r="K37" s="201"/>
      <c r="L37" s="643"/>
      <c r="M37" s="202"/>
      <c r="N37" s="170"/>
      <c r="O37" s="206"/>
      <c r="Q37" s="206"/>
      <c r="S37" s="2">
        <f t="shared" si="1"/>
        <v>0</v>
      </c>
    </row>
    <row r="38" spans="1:19" s="2" customFormat="1" ht="15.75" customHeight="1">
      <c r="A38" s="49"/>
      <c r="B38" s="49"/>
      <c r="C38" s="268"/>
      <c r="D38" s="601"/>
      <c r="E38" s="161"/>
      <c r="F38" s="597"/>
      <c r="G38" s="602"/>
      <c r="H38" s="576"/>
      <c r="I38" s="623"/>
      <c r="J38" s="76"/>
      <c r="K38" s="201"/>
      <c r="L38" s="643"/>
      <c r="M38" s="202"/>
      <c r="N38" s="604"/>
      <c r="O38" s="206"/>
      <c r="Q38" s="206"/>
      <c r="S38" s="2">
        <f t="shared" si="1"/>
        <v>0</v>
      </c>
    </row>
    <row r="39" spans="1:19" s="2" customFormat="1" ht="15.75" customHeight="1">
      <c r="A39" s="49"/>
      <c r="B39" s="49"/>
      <c r="C39" s="268"/>
      <c r="D39" s="601"/>
      <c r="E39" s="161"/>
      <c r="F39" s="597"/>
      <c r="G39" s="602"/>
      <c r="H39" s="576"/>
      <c r="I39" s="623"/>
      <c r="J39" s="76"/>
      <c r="K39" s="201"/>
      <c r="L39" s="643"/>
      <c r="M39" s="202"/>
      <c r="N39" s="604"/>
      <c r="O39" s="206"/>
      <c r="Q39" s="206"/>
      <c r="S39" s="2">
        <f t="shared" si="1"/>
        <v>0</v>
      </c>
    </row>
    <row r="40" spans="1:19" s="2" customFormat="1" ht="15.75" customHeight="1">
      <c r="A40" s="49"/>
      <c r="B40" s="49"/>
      <c r="C40" s="268"/>
      <c r="D40" s="601"/>
      <c r="E40" s="161"/>
      <c r="F40" s="597"/>
      <c r="G40" s="602"/>
      <c r="H40" s="576"/>
      <c r="I40" s="623"/>
      <c r="J40" s="76"/>
      <c r="K40" s="201"/>
      <c r="L40" s="643"/>
      <c r="M40" s="202"/>
      <c r="N40" s="170"/>
      <c r="O40" s="206"/>
      <c r="Q40" s="206"/>
      <c r="S40" s="2">
        <f t="shared" si="1"/>
        <v>0</v>
      </c>
    </row>
    <row r="41" spans="1:19" s="2" customFormat="1" ht="15.75" customHeight="1">
      <c r="A41" s="49"/>
      <c r="B41" s="49"/>
      <c r="C41" s="268"/>
      <c r="D41" s="601"/>
      <c r="E41" s="161"/>
      <c r="F41" s="597"/>
      <c r="G41" s="602"/>
      <c r="H41" s="576"/>
      <c r="I41" s="623"/>
      <c r="J41" s="76"/>
      <c r="K41" s="201"/>
      <c r="L41" s="643"/>
      <c r="M41" s="202"/>
      <c r="N41" s="603"/>
      <c r="O41" s="206"/>
      <c r="Q41" s="206"/>
      <c r="S41" s="2">
        <f t="shared" si="1"/>
        <v>0</v>
      </c>
    </row>
    <row r="42" spans="1:19" s="2" customFormat="1" ht="15.75" customHeight="1">
      <c r="A42" s="49"/>
      <c r="B42" s="49"/>
      <c r="C42" s="268"/>
      <c r="D42" s="601"/>
      <c r="E42" s="161"/>
      <c r="F42" s="597"/>
      <c r="G42" s="602"/>
      <c r="H42" s="576"/>
      <c r="I42" s="623"/>
      <c r="J42" s="76"/>
      <c r="K42" s="201"/>
      <c r="L42" s="643"/>
      <c r="M42" s="202"/>
      <c r="N42" s="170"/>
      <c r="O42" s="206"/>
      <c r="Q42" s="206"/>
      <c r="S42" s="2">
        <f t="shared" si="1"/>
        <v>0</v>
      </c>
    </row>
    <row r="43" spans="1:19" s="2" customFormat="1" ht="15.75" customHeight="1">
      <c r="A43" s="49"/>
      <c r="B43" s="49"/>
      <c r="C43" s="268"/>
      <c r="D43" s="601"/>
      <c r="E43" s="605"/>
      <c r="F43" s="597"/>
      <c r="G43" s="602"/>
      <c r="H43" s="576"/>
      <c r="I43" s="623"/>
      <c r="J43" s="76"/>
      <c r="K43" s="201"/>
      <c r="L43" s="643"/>
      <c r="M43" s="202"/>
      <c r="N43" s="170"/>
      <c r="O43" s="206"/>
      <c r="Q43" s="206"/>
      <c r="S43" s="2">
        <f t="shared" si="1"/>
        <v>0</v>
      </c>
    </row>
    <row r="44" spans="1:19" s="2" customFormat="1" ht="15.75" customHeight="1">
      <c r="A44" s="49"/>
      <c r="B44" s="49"/>
      <c r="C44" s="268"/>
      <c r="D44" s="601"/>
      <c r="E44" s="161"/>
      <c r="F44" s="597"/>
      <c r="G44" s="602"/>
      <c r="H44" s="576"/>
      <c r="I44" s="623"/>
      <c r="J44" s="76"/>
      <c r="K44" s="201"/>
      <c r="L44" s="643"/>
      <c r="M44" s="202"/>
      <c r="N44" s="170"/>
      <c r="O44" s="206"/>
      <c r="Q44" s="206"/>
      <c r="S44" s="2">
        <f t="shared" si="1"/>
        <v>0</v>
      </c>
    </row>
    <row r="45" spans="1:19" s="2" customFormat="1" ht="15.75" customHeight="1">
      <c r="A45" s="49"/>
      <c r="B45" s="49"/>
      <c r="C45" s="268"/>
      <c r="D45" s="601"/>
      <c r="E45" s="161"/>
      <c r="F45" s="597"/>
      <c r="G45" s="602"/>
      <c r="H45" s="576"/>
      <c r="I45" s="623"/>
      <c r="J45" s="76"/>
      <c r="K45" s="201"/>
      <c r="L45" s="643"/>
      <c r="M45" s="202"/>
      <c r="N45" s="170"/>
      <c r="O45" s="206"/>
      <c r="Q45" s="206"/>
      <c r="S45" s="2">
        <f t="shared" si="1"/>
        <v>0</v>
      </c>
    </row>
    <row r="46" spans="1:19" s="2" customFormat="1" ht="15.75" customHeight="1">
      <c r="A46" s="49"/>
      <c r="B46" s="49"/>
      <c r="C46" s="268"/>
      <c r="D46" s="601"/>
      <c r="E46" s="161"/>
      <c r="F46" s="597"/>
      <c r="G46" s="602"/>
      <c r="H46" s="576"/>
      <c r="I46" s="623"/>
      <c r="J46" s="76"/>
      <c r="K46" s="201"/>
      <c r="L46" s="643"/>
      <c r="M46" s="202"/>
      <c r="N46" s="170"/>
      <c r="O46" s="206"/>
      <c r="Q46" s="206"/>
      <c r="S46" s="2">
        <f t="shared" si="1"/>
        <v>0</v>
      </c>
    </row>
    <row r="47" spans="1:19" s="2" customFormat="1" ht="15.75" customHeight="1">
      <c r="A47" s="49"/>
      <c r="B47" s="49"/>
      <c r="C47" s="268"/>
      <c r="D47" s="601"/>
      <c r="E47" s="161"/>
      <c r="F47" s="597"/>
      <c r="G47" s="602"/>
      <c r="H47" s="576"/>
      <c r="I47" s="623"/>
      <c r="J47" s="76"/>
      <c r="K47" s="201"/>
      <c r="L47" s="643"/>
      <c r="M47" s="202"/>
      <c r="N47" s="170"/>
      <c r="O47" s="206"/>
      <c r="Q47" s="206"/>
      <c r="S47" s="2">
        <f t="shared" si="1"/>
        <v>0</v>
      </c>
    </row>
    <row r="48" spans="1:19" s="2" customFormat="1" ht="15.75" customHeight="1">
      <c r="A48" s="49"/>
      <c r="B48" s="49"/>
      <c r="C48" s="268"/>
      <c r="D48" s="601"/>
      <c r="E48" s="605"/>
      <c r="F48" s="597"/>
      <c r="G48" s="602"/>
      <c r="H48" s="576"/>
      <c r="I48" s="623"/>
      <c r="J48" s="76"/>
      <c r="K48" s="201"/>
      <c r="L48" s="643"/>
      <c r="M48" s="202"/>
      <c r="N48" s="170"/>
      <c r="O48" s="206"/>
      <c r="Q48" s="206"/>
      <c r="S48" s="2">
        <f t="shared" si="1"/>
        <v>0</v>
      </c>
    </row>
    <row r="49" spans="1:19" s="638" customFormat="1" ht="15.75" customHeight="1">
      <c r="A49" s="625"/>
      <c r="B49" s="625"/>
      <c r="C49" s="626"/>
      <c r="D49" s="627"/>
      <c r="E49" s="628"/>
      <c r="F49" s="629"/>
      <c r="G49" s="630"/>
      <c r="H49" s="631"/>
      <c r="I49" s="632"/>
      <c r="J49" s="633"/>
      <c r="K49" s="634"/>
      <c r="L49" s="650"/>
      <c r="M49" s="635"/>
      <c r="N49" s="636"/>
      <c r="O49" s="637"/>
      <c r="Q49" s="637"/>
      <c r="S49" s="638">
        <f t="shared" si="1"/>
        <v>0</v>
      </c>
    </row>
    <row r="50" spans="1:19" s="638" customFormat="1" ht="15.75" customHeight="1">
      <c r="A50" s="625"/>
      <c r="B50" s="625"/>
      <c r="C50" s="626"/>
      <c r="D50" s="627"/>
      <c r="E50" s="628"/>
      <c r="F50" s="629"/>
      <c r="G50" s="630"/>
      <c r="H50" s="631"/>
      <c r="I50" s="632"/>
      <c r="J50" s="633"/>
      <c r="K50" s="634"/>
      <c r="L50" s="650"/>
      <c r="M50" s="635"/>
      <c r="N50" s="636"/>
      <c r="O50" s="637"/>
      <c r="Q50" s="637"/>
      <c r="S50" s="638">
        <f t="shared" si="1"/>
        <v>0</v>
      </c>
    </row>
    <row r="51" spans="1:19" s="638" customFormat="1" ht="15.75" customHeight="1">
      <c r="A51" s="625"/>
      <c r="B51" s="625"/>
      <c r="C51" s="626"/>
      <c r="D51" s="627"/>
      <c r="E51" s="628"/>
      <c r="F51" s="629"/>
      <c r="G51" s="630"/>
      <c r="H51" s="631"/>
      <c r="I51" s="632"/>
      <c r="J51" s="633"/>
      <c r="K51" s="634"/>
      <c r="L51" s="650"/>
      <c r="M51" s="635"/>
      <c r="N51" s="636"/>
      <c r="O51" s="637"/>
      <c r="Q51" s="637"/>
      <c r="S51" s="638">
        <f t="shared" si="1"/>
        <v>0</v>
      </c>
    </row>
    <row r="52" spans="1:19" s="638" customFormat="1" ht="15.75" customHeight="1">
      <c r="A52" s="625"/>
      <c r="B52" s="625"/>
      <c r="C52" s="626"/>
      <c r="D52" s="627"/>
      <c r="E52" s="628"/>
      <c r="F52" s="629"/>
      <c r="G52" s="630"/>
      <c r="H52" s="631"/>
      <c r="I52" s="632"/>
      <c r="J52" s="633"/>
      <c r="K52" s="634"/>
      <c r="L52" s="650"/>
      <c r="M52" s="635"/>
      <c r="N52" s="636"/>
      <c r="O52" s="637"/>
      <c r="Q52" s="637"/>
      <c r="S52" s="638">
        <f t="shared" si="1"/>
        <v>0</v>
      </c>
    </row>
    <row r="53" spans="1:19" s="638" customFormat="1" ht="15.75" customHeight="1">
      <c r="A53" s="625"/>
      <c r="B53" s="625"/>
      <c r="C53" s="626"/>
      <c r="D53" s="627"/>
      <c r="E53" s="628"/>
      <c r="F53" s="629"/>
      <c r="G53" s="630"/>
      <c r="H53" s="631"/>
      <c r="I53" s="632"/>
      <c r="J53" s="633"/>
      <c r="K53" s="634"/>
      <c r="L53" s="650"/>
      <c r="M53" s="635"/>
      <c r="N53" s="636"/>
      <c r="O53" s="637"/>
      <c r="Q53" s="637"/>
      <c r="S53" s="638">
        <f t="shared" si="1"/>
        <v>0</v>
      </c>
    </row>
    <row r="54" spans="1:19" s="638" customFormat="1" ht="15.75" customHeight="1">
      <c r="A54" s="625"/>
      <c r="B54" s="625"/>
      <c r="C54" s="626"/>
      <c r="D54" s="627"/>
      <c r="E54" s="628"/>
      <c r="F54" s="629"/>
      <c r="G54" s="630"/>
      <c r="H54" s="631"/>
      <c r="I54" s="632"/>
      <c r="J54" s="633"/>
      <c r="K54" s="634"/>
      <c r="L54" s="650"/>
      <c r="M54" s="635"/>
      <c r="N54" s="636"/>
      <c r="O54" s="637"/>
      <c r="Q54" s="637"/>
      <c r="S54" s="638">
        <f t="shared" si="1"/>
        <v>0</v>
      </c>
    </row>
    <row r="55" spans="1:19" s="2" customFormat="1" ht="15.75" customHeight="1">
      <c r="A55" s="608"/>
      <c r="B55" s="608"/>
      <c r="C55" s="609"/>
      <c r="D55" s="610"/>
      <c r="E55" s="611"/>
      <c r="F55" s="612"/>
      <c r="G55" s="613"/>
      <c r="H55" s="614"/>
      <c r="I55" s="623"/>
      <c r="J55" s="615"/>
      <c r="K55" s="618"/>
      <c r="L55" s="643"/>
      <c r="M55" s="619"/>
      <c r="N55" s="620"/>
      <c r="O55" s="206"/>
      <c r="Q55" s="206"/>
      <c r="S55" s="2">
        <f t="shared" si="1"/>
        <v>0</v>
      </c>
    </row>
    <row r="56" spans="1:19" s="2" customFormat="1" ht="15.75" customHeight="1">
      <c r="A56" s="49"/>
      <c r="B56" s="49"/>
      <c r="C56" s="268"/>
      <c r="D56" s="601"/>
      <c r="E56" s="595"/>
      <c r="F56" s="600"/>
      <c r="G56" s="602"/>
      <c r="H56" s="576"/>
      <c r="I56" s="623"/>
      <c r="J56" s="76"/>
      <c r="K56" s="201"/>
      <c r="L56" s="643"/>
      <c r="M56" s="202"/>
      <c r="N56" s="170"/>
      <c r="O56" s="206"/>
      <c r="Q56" s="206"/>
      <c r="S56" s="2">
        <f t="shared" si="1"/>
        <v>0</v>
      </c>
    </row>
    <row r="57" spans="1:19" s="2" customFormat="1" ht="15.75" customHeight="1">
      <c r="A57" s="49"/>
      <c r="B57" s="49"/>
      <c r="C57" s="268"/>
      <c r="D57" s="160"/>
      <c r="E57" s="595"/>
      <c r="F57" s="600"/>
      <c r="G57" s="602"/>
      <c r="H57" s="576"/>
      <c r="I57" s="623"/>
      <c r="J57" s="76"/>
      <c r="K57" s="201"/>
      <c r="L57" s="643"/>
      <c r="M57" s="202"/>
      <c r="N57" s="170"/>
      <c r="O57" s="206"/>
      <c r="Q57" s="206"/>
      <c r="S57" s="2">
        <f t="shared" si="1"/>
        <v>0</v>
      </c>
    </row>
    <row r="58" spans="1:19" s="638" customFormat="1" ht="15.75" customHeight="1">
      <c r="A58" s="625"/>
      <c r="B58" s="625"/>
      <c r="C58" s="626"/>
      <c r="D58" s="627"/>
      <c r="E58" s="639"/>
      <c r="F58" s="640"/>
      <c r="G58" s="630"/>
      <c r="H58" s="631"/>
      <c r="I58" s="632"/>
      <c r="J58" s="633"/>
      <c r="K58" s="634"/>
      <c r="L58" s="643"/>
      <c r="M58" s="635"/>
      <c r="N58" s="636"/>
      <c r="O58" s="637"/>
      <c r="Q58" s="637"/>
      <c r="S58" s="638">
        <f t="shared" si="1"/>
        <v>0</v>
      </c>
    </row>
    <row r="59" spans="1:19" s="638" customFormat="1" ht="15.75" customHeight="1">
      <c r="A59" s="625"/>
      <c r="B59" s="625"/>
      <c r="C59" s="626"/>
      <c r="D59" s="627"/>
      <c r="E59" s="639"/>
      <c r="F59" s="640"/>
      <c r="G59" s="630"/>
      <c r="H59" s="631"/>
      <c r="I59" s="632"/>
      <c r="J59" s="633"/>
      <c r="K59" s="634"/>
      <c r="L59" s="643"/>
      <c r="M59" s="635"/>
      <c r="N59" s="636"/>
      <c r="O59" s="637"/>
      <c r="Q59" s="637"/>
      <c r="S59" s="638">
        <f t="shared" si="1"/>
        <v>0</v>
      </c>
    </row>
    <row r="60" spans="1:19" s="638" customFormat="1" ht="15.75" customHeight="1">
      <c r="A60" s="625"/>
      <c r="B60" s="625"/>
      <c r="C60" s="626"/>
      <c r="D60" s="627"/>
      <c r="E60" s="639"/>
      <c r="F60" s="640"/>
      <c r="G60" s="630"/>
      <c r="H60" s="631"/>
      <c r="I60" s="632"/>
      <c r="J60" s="633"/>
      <c r="K60" s="634"/>
      <c r="L60" s="643"/>
      <c r="M60" s="635"/>
      <c r="N60" s="636"/>
      <c r="O60" s="637"/>
      <c r="Q60" s="637"/>
      <c r="S60" s="638">
        <f t="shared" si="1"/>
        <v>0</v>
      </c>
    </row>
    <row r="61" spans="1:19" s="638" customFormat="1" ht="15.75" customHeight="1">
      <c r="A61" s="625"/>
      <c r="B61" s="625"/>
      <c r="C61" s="626"/>
      <c r="D61" s="627"/>
      <c r="E61" s="639"/>
      <c r="F61" s="640"/>
      <c r="G61" s="630"/>
      <c r="H61" s="631"/>
      <c r="I61" s="632"/>
      <c r="J61" s="633"/>
      <c r="K61" s="634"/>
      <c r="L61" s="643"/>
      <c r="M61" s="635"/>
      <c r="N61" s="636"/>
      <c r="O61" s="637"/>
      <c r="Q61" s="637"/>
      <c r="S61" s="638">
        <f t="shared" si="1"/>
        <v>0</v>
      </c>
    </row>
    <row r="62" spans="1:19" s="638" customFormat="1" ht="15.75" customHeight="1">
      <c r="A62" s="625"/>
      <c r="B62" s="625"/>
      <c r="C62" s="626"/>
      <c r="D62" s="627"/>
      <c r="E62" s="639"/>
      <c r="F62" s="640"/>
      <c r="G62" s="630"/>
      <c r="H62" s="631"/>
      <c r="I62" s="632"/>
      <c r="J62" s="633"/>
      <c r="K62" s="634"/>
      <c r="L62" s="643"/>
      <c r="M62" s="635"/>
      <c r="N62" s="636"/>
      <c r="O62" s="637"/>
      <c r="Q62" s="637"/>
      <c r="S62" s="638">
        <f t="shared" si="1"/>
        <v>0</v>
      </c>
    </row>
    <row r="63" spans="1:19" s="638" customFormat="1" ht="15.75" customHeight="1">
      <c r="A63" s="625"/>
      <c r="B63" s="625"/>
      <c r="C63" s="626"/>
      <c r="D63" s="627"/>
      <c r="E63" s="639"/>
      <c r="F63" s="640"/>
      <c r="G63" s="630"/>
      <c r="H63" s="631"/>
      <c r="I63" s="632"/>
      <c r="J63" s="633"/>
      <c r="K63" s="634"/>
      <c r="L63" s="643"/>
      <c r="M63" s="635"/>
      <c r="N63" s="636"/>
      <c r="O63" s="637"/>
      <c r="Q63" s="637"/>
      <c r="S63" s="638">
        <f t="shared" si="1"/>
        <v>0</v>
      </c>
    </row>
    <row r="64" spans="1:19" s="638" customFormat="1" ht="15.75" customHeight="1">
      <c r="A64" s="625"/>
      <c r="B64" s="625"/>
      <c r="C64" s="626"/>
      <c r="D64" s="627"/>
      <c r="E64" s="639"/>
      <c r="F64" s="640"/>
      <c r="G64" s="630"/>
      <c r="H64" s="631"/>
      <c r="I64" s="632"/>
      <c r="J64" s="633"/>
      <c r="K64" s="634"/>
      <c r="L64" s="643"/>
      <c r="M64" s="635"/>
      <c r="N64" s="636"/>
      <c r="O64" s="637"/>
      <c r="Q64" s="637"/>
      <c r="S64" s="638">
        <f t="shared" si="1"/>
        <v>0</v>
      </c>
    </row>
    <row r="65" spans="1:19" s="638" customFormat="1" ht="15.75" customHeight="1">
      <c r="A65" s="625"/>
      <c r="B65" s="625"/>
      <c r="C65" s="626"/>
      <c r="D65" s="627"/>
      <c r="E65" s="639"/>
      <c r="F65" s="640"/>
      <c r="G65" s="630"/>
      <c r="H65" s="631"/>
      <c r="I65" s="632"/>
      <c r="J65" s="633"/>
      <c r="K65" s="634"/>
      <c r="L65" s="643"/>
      <c r="M65" s="635"/>
      <c r="N65" s="636"/>
      <c r="O65" s="637"/>
      <c r="Q65" s="637"/>
      <c r="S65" s="638">
        <f t="shared" si="1"/>
        <v>0</v>
      </c>
    </row>
    <row r="66" spans="1:19" s="638" customFormat="1" ht="15.75" customHeight="1">
      <c r="A66" s="625"/>
      <c r="B66" s="625"/>
      <c r="C66" s="626"/>
      <c r="D66" s="627"/>
      <c r="E66" s="639"/>
      <c r="F66" s="640"/>
      <c r="G66" s="630"/>
      <c r="H66" s="631"/>
      <c r="I66" s="632"/>
      <c r="J66" s="633"/>
      <c r="K66" s="634"/>
      <c r="L66" s="643"/>
      <c r="M66" s="635"/>
      <c r="N66" s="636"/>
      <c r="O66" s="637"/>
      <c r="Q66" s="637"/>
      <c r="S66" s="638">
        <f t="shared" si="1"/>
        <v>0</v>
      </c>
    </row>
    <row r="67" spans="1:19" s="638" customFormat="1" ht="15.75" customHeight="1">
      <c r="A67" s="625"/>
      <c r="B67" s="625"/>
      <c r="C67" s="626"/>
      <c r="D67" s="627"/>
      <c r="E67" s="639"/>
      <c r="F67" s="640"/>
      <c r="G67" s="630"/>
      <c r="H67" s="631"/>
      <c r="I67" s="632"/>
      <c r="J67" s="633"/>
      <c r="K67" s="634"/>
      <c r="L67" s="643"/>
      <c r="M67" s="635"/>
      <c r="N67" s="636"/>
      <c r="O67" s="637"/>
      <c r="Q67" s="637"/>
      <c r="S67" s="638">
        <f t="shared" si="1"/>
        <v>0</v>
      </c>
    </row>
    <row r="68" spans="1:19" s="638" customFormat="1" ht="15.75" customHeight="1">
      <c r="A68" s="625"/>
      <c r="B68" s="625"/>
      <c r="C68" s="626"/>
      <c r="D68" s="627"/>
      <c r="E68" s="639"/>
      <c r="F68" s="640"/>
      <c r="G68" s="630"/>
      <c r="H68" s="631"/>
      <c r="I68" s="632"/>
      <c r="J68" s="633"/>
      <c r="K68" s="634"/>
      <c r="L68" s="643"/>
      <c r="M68" s="635"/>
      <c r="N68" s="636"/>
      <c r="O68" s="637"/>
      <c r="Q68" s="637"/>
      <c r="S68" s="638">
        <f t="shared" si="1"/>
        <v>0</v>
      </c>
    </row>
    <row r="69" spans="1:19" s="638" customFormat="1" ht="15.75" customHeight="1">
      <c r="A69" s="625"/>
      <c r="B69" s="625"/>
      <c r="C69" s="626"/>
      <c r="D69" s="627"/>
      <c r="E69" s="639"/>
      <c r="F69" s="640"/>
      <c r="G69" s="630"/>
      <c r="H69" s="631"/>
      <c r="I69" s="632"/>
      <c r="J69" s="633"/>
      <c r="K69" s="634"/>
      <c r="L69" s="643"/>
      <c r="M69" s="635"/>
      <c r="N69" s="636"/>
      <c r="O69" s="637"/>
      <c r="Q69" s="637"/>
      <c r="S69" s="638">
        <f t="shared" si="1"/>
        <v>0</v>
      </c>
    </row>
    <row r="70" spans="1:19" s="638" customFormat="1" ht="15.75" customHeight="1">
      <c r="A70" s="625"/>
      <c r="B70" s="625"/>
      <c r="C70" s="626"/>
      <c r="D70" s="627"/>
      <c r="E70" s="639"/>
      <c r="F70" s="640"/>
      <c r="G70" s="630"/>
      <c r="H70" s="631"/>
      <c r="I70" s="632"/>
      <c r="J70" s="633"/>
      <c r="K70" s="634"/>
      <c r="L70" s="643"/>
      <c r="M70" s="635"/>
      <c r="N70" s="636"/>
      <c r="O70" s="637"/>
      <c r="Q70" s="637"/>
      <c r="S70" s="638">
        <f t="shared" si="1"/>
        <v>0</v>
      </c>
    </row>
    <row r="71" spans="1:19" s="638" customFormat="1" ht="15.75" customHeight="1">
      <c r="A71" s="625"/>
      <c r="B71" s="625"/>
      <c r="C71" s="626"/>
      <c r="D71" s="627"/>
      <c r="E71" s="628"/>
      <c r="F71" s="629"/>
      <c r="G71" s="630"/>
      <c r="H71" s="631"/>
      <c r="I71" s="632"/>
      <c r="J71" s="633"/>
      <c r="K71" s="634"/>
      <c r="L71" s="643"/>
      <c r="M71" s="635"/>
      <c r="N71" s="636"/>
      <c r="O71" s="637"/>
      <c r="Q71" s="637"/>
      <c r="S71" s="638">
        <f t="shared" si="1"/>
        <v>0</v>
      </c>
    </row>
    <row r="72" spans="1:19" s="638" customFormat="1" ht="15.75" customHeight="1">
      <c r="A72" s="625"/>
      <c r="B72" s="625"/>
      <c r="C72" s="626"/>
      <c r="D72" s="627"/>
      <c r="E72" s="628"/>
      <c r="F72" s="629"/>
      <c r="G72" s="630"/>
      <c r="H72" s="631"/>
      <c r="I72" s="632"/>
      <c r="J72" s="633"/>
      <c r="K72" s="634"/>
      <c r="L72" s="643"/>
      <c r="M72" s="635"/>
      <c r="N72" s="636"/>
      <c r="O72" s="637"/>
      <c r="Q72" s="637"/>
      <c r="S72" s="638">
        <f t="shared" si="1"/>
        <v>0</v>
      </c>
    </row>
    <row r="73" spans="1:19" s="638" customFormat="1" ht="15.75" customHeight="1">
      <c r="A73" s="625"/>
      <c r="B73" s="625"/>
      <c r="C73" s="626"/>
      <c r="D73" s="627"/>
      <c r="E73" s="628"/>
      <c r="F73" s="629"/>
      <c r="G73" s="630"/>
      <c r="H73" s="631"/>
      <c r="I73" s="632"/>
      <c r="J73" s="633"/>
      <c r="K73" s="634"/>
      <c r="L73" s="643"/>
      <c r="M73" s="635"/>
      <c r="N73" s="636"/>
      <c r="O73" s="637"/>
      <c r="Q73" s="637"/>
      <c r="S73" s="638">
        <f t="shared" si="1"/>
        <v>0</v>
      </c>
    </row>
    <row r="74" spans="1:19" s="638" customFormat="1" ht="15.75" customHeight="1">
      <c r="A74" s="625"/>
      <c r="B74" s="625"/>
      <c r="C74" s="626"/>
      <c r="D74" s="627"/>
      <c r="E74" s="628"/>
      <c r="F74" s="629"/>
      <c r="G74" s="630"/>
      <c r="H74" s="631"/>
      <c r="I74" s="632"/>
      <c r="J74" s="633"/>
      <c r="K74" s="634"/>
      <c r="L74" s="643"/>
      <c r="M74" s="635"/>
      <c r="N74" s="636"/>
      <c r="O74" s="637"/>
      <c r="Q74" s="637"/>
      <c r="S74" s="638">
        <f t="shared" si="1"/>
        <v>0</v>
      </c>
    </row>
    <row r="75" spans="1:19" s="2" customFormat="1" ht="15.75" customHeight="1">
      <c r="A75" s="49"/>
      <c r="B75" s="49"/>
      <c r="C75" s="268"/>
      <c r="D75" s="601"/>
      <c r="E75" s="161"/>
      <c r="F75" s="597"/>
      <c r="G75" s="602"/>
      <c r="H75" s="576"/>
      <c r="I75" s="623"/>
      <c r="J75" s="76"/>
      <c r="K75" s="201"/>
      <c r="L75" s="643"/>
      <c r="M75" s="202"/>
      <c r="N75" s="170"/>
      <c r="O75" s="206"/>
      <c r="Q75" s="206"/>
      <c r="S75" s="2">
        <f t="shared" si="1"/>
        <v>0</v>
      </c>
    </row>
    <row r="76" spans="1:19" s="2" customFormat="1" ht="15.75" customHeight="1">
      <c r="A76" s="49"/>
      <c r="B76" s="49"/>
      <c r="C76" s="268"/>
      <c r="D76" s="601"/>
      <c r="E76" s="161"/>
      <c r="F76" s="597"/>
      <c r="G76" s="602"/>
      <c r="H76" s="576"/>
      <c r="I76" s="623"/>
      <c r="J76" s="76"/>
      <c r="K76" s="201"/>
      <c r="L76" s="643"/>
      <c r="M76" s="202"/>
      <c r="N76" s="170"/>
      <c r="O76" s="206"/>
      <c r="Q76" s="206"/>
      <c r="S76" s="2">
        <f t="shared" si="1"/>
        <v>0</v>
      </c>
    </row>
    <row r="77" spans="1:19" s="2" customFormat="1" ht="15.75" customHeight="1">
      <c r="A77" s="49"/>
      <c r="B77" s="49"/>
      <c r="C77" s="268"/>
      <c r="D77" s="601"/>
      <c r="E77" s="605"/>
      <c r="F77" s="597"/>
      <c r="G77" s="602"/>
      <c r="H77" s="576"/>
      <c r="I77" s="623"/>
      <c r="J77" s="76"/>
      <c r="K77" s="201"/>
      <c r="L77" s="643"/>
      <c r="M77" s="202"/>
      <c r="N77" s="170"/>
      <c r="O77" s="206"/>
      <c r="Q77" s="206"/>
      <c r="S77" s="2">
        <f t="shared" si="1"/>
        <v>0</v>
      </c>
    </row>
    <row r="78" spans="1:19" s="2" customFormat="1" ht="15.75" customHeight="1">
      <c r="A78" s="49"/>
      <c r="B78" s="49"/>
      <c r="C78" s="268"/>
      <c r="D78" s="601"/>
      <c r="E78" s="161"/>
      <c r="F78" s="597"/>
      <c r="G78" s="602"/>
      <c r="H78" s="576"/>
      <c r="I78" s="623"/>
      <c r="J78" s="76"/>
      <c r="K78" s="201"/>
      <c r="L78" s="643"/>
      <c r="M78" s="202"/>
      <c r="N78" s="170"/>
      <c r="O78" s="206"/>
      <c r="Q78" s="206"/>
      <c r="S78" s="2">
        <f t="shared" si="1"/>
        <v>0</v>
      </c>
    </row>
    <row r="79" spans="1:19" s="2" customFormat="1" ht="15.75" customHeight="1">
      <c r="A79" s="49"/>
      <c r="B79" s="49"/>
      <c r="C79" s="268"/>
      <c r="D79" s="601"/>
      <c r="E79" s="161"/>
      <c r="F79" s="597"/>
      <c r="G79" s="602"/>
      <c r="H79" s="576"/>
      <c r="I79" s="623"/>
      <c r="J79" s="76"/>
      <c r="K79" s="201"/>
      <c r="L79" s="643"/>
      <c r="M79" s="202"/>
      <c r="N79" s="170"/>
      <c r="O79" s="206"/>
      <c r="Q79" s="206"/>
      <c r="S79" s="2">
        <f t="shared" si="1"/>
        <v>0</v>
      </c>
    </row>
    <row r="80" spans="1:19" s="2" customFormat="1" ht="15.75" customHeight="1">
      <c r="A80" s="49"/>
      <c r="B80" s="49"/>
      <c r="C80" s="268"/>
      <c r="D80" s="601"/>
      <c r="E80" s="161"/>
      <c r="F80" s="597"/>
      <c r="G80" s="602"/>
      <c r="H80" s="576"/>
      <c r="I80" s="623"/>
      <c r="J80" s="76"/>
      <c r="K80" s="201"/>
      <c r="L80" s="643"/>
      <c r="M80" s="202"/>
      <c r="N80" s="170"/>
      <c r="O80" s="206"/>
      <c r="Q80" s="206"/>
      <c r="S80" s="2">
        <f t="shared" si="1"/>
        <v>0</v>
      </c>
    </row>
    <row r="81" spans="1:19" s="2" customFormat="1" ht="15.75" customHeight="1">
      <c r="A81" s="49"/>
      <c r="B81" s="49"/>
      <c r="C81" s="268"/>
      <c r="D81" s="601"/>
      <c r="E81" s="161"/>
      <c r="F81" s="597"/>
      <c r="G81" s="602"/>
      <c r="H81" s="576"/>
      <c r="I81" s="623"/>
      <c r="J81" s="76"/>
      <c r="K81" s="201"/>
      <c r="L81" s="643"/>
      <c r="M81" s="202"/>
      <c r="N81" s="170"/>
      <c r="O81" s="206"/>
      <c r="Q81" s="206"/>
      <c r="S81" s="2">
        <f t="shared" si="1"/>
        <v>0</v>
      </c>
    </row>
    <row r="82" spans="1:19" s="2" customFormat="1" ht="15.75" customHeight="1">
      <c r="A82" s="49"/>
      <c r="B82" s="49"/>
      <c r="C82" s="268"/>
      <c r="D82" s="601"/>
      <c r="E82" s="161"/>
      <c r="F82" s="597"/>
      <c r="G82" s="602"/>
      <c r="H82" s="576"/>
      <c r="I82" s="623"/>
      <c r="J82" s="76"/>
      <c r="K82" s="201"/>
      <c r="L82" s="643"/>
      <c r="M82" s="202"/>
      <c r="N82" s="170"/>
      <c r="O82" s="206"/>
      <c r="Q82" s="206"/>
      <c r="S82" s="2">
        <f t="shared" si="1"/>
        <v>0</v>
      </c>
    </row>
    <row r="83" spans="1:19" s="2" customFormat="1" ht="15.75" customHeight="1">
      <c r="A83" s="49"/>
      <c r="B83" s="49"/>
      <c r="C83" s="268"/>
      <c r="D83" s="601"/>
      <c r="E83" s="161"/>
      <c r="F83" s="597"/>
      <c r="G83" s="602"/>
      <c r="H83" s="576"/>
      <c r="I83" s="623"/>
      <c r="J83" s="76"/>
      <c r="K83" s="201"/>
      <c r="L83" s="643"/>
      <c r="M83" s="202"/>
      <c r="N83" s="170"/>
      <c r="O83" s="206"/>
      <c r="Q83" s="206"/>
      <c r="S83" s="2">
        <f t="shared" si="1"/>
        <v>0</v>
      </c>
    </row>
    <row r="84" spans="1:19" s="2" customFormat="1" ht="15.75" customHeight="1">
      <c r="A84" s="608"/>
      <c r="B84" s="608"/>
      <c r="C84" s="609"/>
      <c r="D84" s="610"/>
      <c r="E84" s="611"/>
      <c r="F84" s="612"/>
      <c r="G84" s="613"/>
      <c r="H84" s="614"/>
      <c r="I84" s="623"/>
      <c r="J84" s="615"/>
      <c r="K84" s="201"/>
      <c r="L84" s="643"/>
      <c r="M84" s="202"/>
      <c r="N84" s="603"/>
      <c r="O84" s="206"/>
      <c r="Q84" s="206"/>
      <c r="S84" s="2">
        <f t="shared" si="1"/>
        <v>0</v>
      </c>
    </row>
    <row r="85" spans="1:19" s="2" customFormat="1" ht="15.75" customHeight="1">
      <c r="A85" s="49"/>
      <c r="B85" s="49"/>
      <c r="C85" s="268"/>
      <c r="D85" s="601"/>
      <c r="E85" s="161"/>
      <c r="F85" s="597"/>
      <c r="G85" s="602"/>
      <c r="H85" s="576"/>
      <c r="I85" s="623"/>
      <c r="J85" s="76"/>
      <c r="K85" s="201"/>
      <c r="L85" s="643"/>
      <c r="M85" s="202"/>
      <c r="N85" s="170"/>
      <c r="O85" s="206"/>
      <c r="Q85" s="206"/>
      <c r="S85" s="2">
        <f t="shared" si="1"/>
        <v>0</v>
      </c>
    </row>
    <row r="86" spans="1:19" s="2" customFormat="1" ht="15.75" customHeight="1">
      <c r="A86" s="49"/>
      <c r="B86" s="49"/>
      <c r="C86" s="268"/>
      <c r="D86" s="601"/>
      <c r="E86" s="161"/>
      <c r="F86" s="597"/>
      <c r="G86" s="602"/>
      <c r="H86" s="576"/>
      <c r="I86" s="623"/>
      <c r="J86" s="76"/>
      <c r="K86" s="201"/>
      <c r="L86" s="643"/>
      <c r="M86" s="202"/>
      <c r="N86" s="170"/>
      <c r="O86" s="206"/>
      <c r="Q86" s="206"/>
      <c r="S86" s="2">
        <f t="shared" si="1"/>
        <v>0</v>
      </c>
    </row>
    <row r="87" spans="1:19" s="2" customFormat="1" ht="15.75" customHeight="1">
      <c r="A87" s="49"/>
      <c r="B87" s="49"/>
      <c r="C87" s="268"/>
      <c r="D87" s="601"/>
      <c r="E87" s="161"/>
      <c r="F87" s="597"/>
      <c r="G87" s="602"/>
      <c r="H87" s="576"/>
      <c r="I87" s="623"/>
      <c r="J87" s="76"/>
      <c r="K87" s="201"/>
      <c r="L87" s="643"/>
      <c r="M87" s="202"/>
      <c r="N87" s="170"/>
      <c r="O87" s="206"/>
      <c r="Q87" s="206"/>
      <c r="S87" s="2">
        <f t="shared" si="1"/>
        <v>0</v>
      </c>
    </row>
    <row r="88" spans="1:19" s="2" customFormat="1" ht="15.75" customHeight="1">
      <c r="A88" s="49"/>
      <c r="B88" s="49"/>
      <c r="C88" s="268"/>
      <c r="D88" s="601"/>
      <c r="E88" s="161"/>
      <c r="F88" s="597"/>
      <c r="G88" s="602"/>
      <c r="H88" s="576"/>
      <c r="I88" s="623"/>
      <c r="J88" s="76"/>
      <c r="K88" s="201"/>
      <c r="L88" s="643"/>
      <c r="M88" s="202"/>
      <c r="N88" s="170"/>
      <c r="O88" s="206"/>
      <c r="Q88" s="206"/>
      <c r="S88" s="2">
        <f t="shared" si="1"/>
        <v>0</v>
      </c>
    </row>
    <row r="89" spans="1:19" s="2" customFormat="1" ht="15.75" customHeight="1">
      <c r="A89" s="49"/>
      <c r="B89" s="49"/>
      <c r="C89" s="268"/>
      <c r="D89" s="601"/>
      <c r="E89" s="161"/>
      <c r="F89" s="597"/>
      <c r="G89" s="602"/>
      <c r="H89" s="576"/>
      <c r="I89" s="623"/>
      <c r="J89" s="76"/>
      <c r="K89" s="201"/>
      <c r="L89" s="643"/>
      <c r="M89" s="202"/>
      <c r="N89" s="170"/>
      <c r="O89" s="206"/>
      <c r="Q89" s="206"/>
      <c r="S89" s="2">
        <f t="shared" si="1"/>
        <v>0</v>
      </c>
    </row>
    <row r="90" spans="1:19" s="2" customFormat="1" ht="15.75" customHeight="1">
      <c r="A90" s="49"/>
      <c r="B90" s="49"/>
      <c r="C90" s="268"/>
      <c r="D90" s="601"/>
      <c r="E90" s="161"/>
      <c r="F90" s="597"/>
      <c r="G90" s="602"/>
      <c r="H90" s="576"/>
      <c r="I90" s="623"/>
      <c r="J90" s="76"/>
      <c r="K90" s="201"/>
      <c r="L90" s="643"/>
      <c r="M90" s="202"/>
      <c r="N90" s="170"/>
      <c r="O90" s="206"/>
      <c r="Q90" s="206"/>
      <c r="S90" s="2">
        <f t="shared" si="1"/>
        <v>0</v>
      </c>
    </row>
    <row r="91" spans="1:19" s="2" customFormat="1" ht="15.75" customHeight="1">
      <c r="A91" s="49"/>
      <c r="B91" s="49"/>
      <c r="C91" s="268"/>
      <c r="D91" s="601"/>
      <c r="E91" s="161"/>
      <c r="F91" s="597"/>
      <c r="G91" s="602"/>
      <c r="H91" s="576"/>
      <c r="I91" s="623"/>
      <c r="J91" s="76"/>
      <c r="K91" s="201"/>
      <c r="L91" s="643"/>
      <c r="M91" s="202"/>
      <c r="N91" s="170"/>
      <c r="O91" s="206"/>
      <c r="Q91" s="206"/>
      <c r="S91" s="2">
        <f>Q91*0.6+R91*0.4</f>
        <v>0</v>
      </c>
    </row>
    <row r="92" spans="1:19" s="2" customFormat="1" ht="15.75" customHeight="1">
      <c r="A92" s="49"/>
      <c r="B92" s="49"/>
      <c r="C92" s="268"/>
      <c r="D92" s="601"/>
      <c r="E92" s="161"/>
      <c r="F92" s="597"/>
      <c r="G92" s="602"/>
      <c r="H92" s="576"/>
      <c r="I92" s="623"/>
      <c r="J92" s="76"/>
      <c r="K92" s="201"/>
      <c r="L92" s="643"/>
      <c r="M92" s="202"/>
      <c r="N92" s="170"/>
      <c r="O92" s="206"/>
      <c r="Q92" s="206"/>
      <c r="S92" s="2">
        <f>Q92*0.6+R92*0.4</f>
        <v>0</v>
      </c>
    </row>
    <row r="93" spans="1:19" s="2" customFormat="1" ht="15.75" customHeight="1">
      <c r="A93" s="49"/>
      <c r="B93" s="49"/>
      <c r="C93" s="268"/>
      <c r="D93" s="601"/>
      <c r="E93" s="161"/>
      <c r="F93" s="597"/>
      <c r="G93" s="602"/>
      <c r="H93" s="576"/>
      <c r="I93" s="623"/>
      <c r="J93" s="76"/>
      <c r="K93" s="201"/>
      <c r="L93" s="643"/>
      <c r="M93" s="202"/>
      <c r="N93" s="170"/>
      <c r="O93" s="206"/>
      <c r="Q93" s="206"/>
      <c r="S93" s="2">
        <f>Q93*0.6+R93*0.4</f>
        <v>0</v>
      </c>
    </row>
    <row r="94" spans="1:19" s="2" customFormat="1" ht="15.75" customHeight="1">
      <c r="A94" s="49"/>
      <c r="B94" s="49"/>
      <c r="C94" s="268"/>
      <c r="D94" s="601"/>
      <c r="E94" s="161"/>
      <c r="F94" s="597"/>
      <c r="G94" s="602"/>
      <c r="H94" s="576"/>
      <c r="I94" s="623"/>
      <c r="J94" s="76"/>
      <c r="K94" s="201"/>
      <c r="L94" s="643"/>
      <c r="M94" s="202"/>
      <c r="N94" s="170"/>
      <c r="O94" s="206"/>
      <c r="Q94" s="206"/>
      <c r="S94" s="2">
        <f>Q94*0.6+R94*0.4</f>
        <v>0</v>
      </c>
    </row>
    <row r="95" spans="1:17" s="2" customFormat="1" ht="15.75" customHeight="1">
      <c r="A95" s="49"/>
      <c r="B95" s="49"/>
      <c r="C95" s="268"/>
      <c r="D95" s="160"/>
      <c r="E95" s="161"/>
      <c r="F95" s="597"/>
      <c r="G95" s="588"/>
      <c r="H95" s="576"/>
      <c r="I95" s="623"/>
      <c r="J95" s="76"/>
      <c r="K95" s="201"/>
      <c r="L95" s="643"/>
      <c r="M95" s="477"/>
      <c r="N95" s="649"/>
      <c r="O95" s="206"/>
      <c r="Q95" s="3"/>
    </row>
    <row r="96" spans="1:17" s="2" customFormat="1" ht="15.75" customHeight="1">
      <c r="A96" s="49"/>
      <c r="B96" s="49"/>
      <c r="C96" s="268"/>
      <c r="D96" s="160"/>
      <c r="E96" s="161"/>
      <c r="F96" s="597"/>
      <c r="G96" s="588"/>
      <c r="H96" s="576"/>
      <c r="I96" s="623"/>
      <c r="J96" s="76"/>
      <c r="K96" s="201"/>
      <c r="L96" s="643"/>
      <c r="M96" s="477"/>
      <c r="N96" s="649"/>
      <c r="O96" s="206"/>
      <c r="Q96" s="3"/>
    </row>
    <row r="97" spans="1:17" s="2" customFormat="1" ht="15.75" customHeight="1">
      <c r="A97" s="49"/>
      <c r="B97" s="49"/>
      <c r="C97" s="268"/>
      <c r="D97" s="160"/>
      <c r="E97" s="161"/>
      <c r="F97" s="597"/>
      <c r="G97" s="588"/>
      <c r="H97" s="576"/>
      <c r="I97" s="623"/>
      <c r="J97" s="76"/>
      <c r="K97" s="201"/>
      <c r="L97" s="643"/>
      <c r="M97" s="477"/>
      <c r="N97" s="649"/>
      <c r="O97" s="206"/>
      <c r="Q97" s="3"/>
    </row>
    <row r="98" spans="1:17" s="2" customFormat="1" ht="15.75" customHeight="1">
      <c r="A98" s="49"/>
      <c r="B98" s="49"/>
      <c r="C98" s="268"/>
      <c r="D98" s="160"/>
      <c r="E98" s="161"/>
      <c r="F98" s="597"/>
      <c r="G98" s="588"/>
      <c r="H98" s="576"/>
      <c r="I98" s="623"/>
      <c r="J98" s="76"/>
      <c r="K98" s="201"/>
      <c r="L98" s="643"/>
      <c r="M98" s="477"/>
      <c r="N98" s="649"/>
      <c r="O98" s="206"/>
      <c r="Q98" s="3"/>
    </row>
    <row r="99" spans="1:17" s="2" customFormat="1" ht="15.75" customHeight="1">
      <c r="A99" s="49"/>
      <c r="B99" s="49"/>
      <c r="C99" s="268"/>
      <c r="D99" s="160"/>
      <c r="E99" s="161"/>
      <c r="F99" s="597"/>
      <c r="G99" s="588"/>
      <c r="H99" s="576"/>
      <c r="I99" s="623"/>
      <c r="J99" s="76"/>
      <c r="K99" s="76"/>
      <c r="L99" s="643"/>
      <c r="M99" s="477"/>
      <c r="N99" s="649"/>
      <c r="O99" s="206"/>
      <c r="Q99" s="3"/>
    </row>
    <row r="100" spans="1:17" s="2" customFormat="1" ht="15.75" customHeight="1">
      <c r="A100" s="49"/>
      <c r="B100" s="49"/>
      <c r="C100" s="268"/>
      <c r="D100" s="160"/>
      <c r="E100" s="161"/>
      <c r="F100" s="597"/>
      <c r="G100" s="588"/>
      <c r="H100" s="576"/>
      <c r="I100" s="623"/>
      <c r="J100" s="76"/>
      <c r="K100" s="76"/>
      <c r="L100" s="643"/>
      <c r="M100" s="477"/>
      <c r="N100" s="649"/>
      <c r="O100" s="206"/>
      <c r="Q100" s="3"/>
    </row>
    <row r="101" spans="1:17" s="2" customFormat="1" ht="15.75" customHeight="1">
      <c r="A101" s="49"/>
      <c r="B101" s="49"/>
      <c r="C101" s="49"/>
      <c r="D101" s="162"/>
      <c r="E101" s="161"/>
      <c r="F101" s="574"/>
      <c r="G101" s="575"/>
      <c r="H101" s="576"/>
      <c r="I101" s="624"/>
      <c r="J101" s="76"/>
      <c r="K101" s="76"/>
      <c r="L101" s="644"/>
      <c r="M101" s="477"/>
      <c r="N101" s="170"/>
      <c r="O101" s="186"/>
      <c r="P101" s="3"/>
      <c r="Q101" s="3"/>
    </row>
    <row r="102" spans="1:46" ht="15.75" customHeight="1">
      <c r="A102" s="871" t="s">
        <v>570</v>
      </c>
      <c r="B102" s="872"/>
      <c r="C102" s="872"/>
      <c r="D102" s="872"/>
      <c r="E102" s="49"/>
      <c r="F102" s="211"/>
      <c r="G102" s="212"/>
      <c r="H102" s="61">
        <f>SUM(H7:H101)</f>
        <v>0</v>
      </c>
      <c r="I102" s="622"/>
      <c r="J102" s="572">
        <f>SUM(J7:J101)</f>
        <v>0</v>
      </c>
      <c r="K102" s="572">
        <f>SUM(K7:K101)</f>
        <v>0</v>
      </c>
      <c r="L102" s="645"/>
      <c r="M102" s="217">
        <f>SUM(M7:M101)</f>
        <v>0</v>
      </c>
      <c r="N102" s="73"/>
      <c r="O102" s="204"/>
      <c r="P102" s="204"/>
      <c r="Q102" s="204"/>
      <c r="R102" s="204"/>
      <c r="S102" s="204"/>
      <c r="T102" s="204"/>
      <c r="U102" s="204"/>
      <c r="V102" s="204"/>
      <c r="W102" s="204"/>
      <c r="X102" s="204"/>
      <c r="Y102" s="204"/>
      <c r="Z102" s="204"/>
      <c r="AA102" s="204"/>
      <c r="AB102" s="204"/>
      <c r="AC102" s="204"/>
      <c r="AD102" s="204"/>
      <c r="AE102" s="204"/>
      <c r="AF102" s="204"/>
      <c r="AG102" s="204"/>
      <c r="AH102" s="204"/>
      <c r="AI102" s="204"/>
      <c r="AJ102" s="204"/>
      <c r="AK102" s="204"/>
      <c r="AL102" s="204"/>
      <c r="AM102" s="204"/>
      <c r="AN102" s="204"/>
      <c r="AO102" s="204"/>
      <c r="AP102" s="204"/>
      <c r="AQ102" s="204"/>
      <c r="AR102" s="204"/>
      <c r="AS102" s="204"/>
      <c r="AT102" s="204"/>
    </row>
    <row r="103" spans="1:46" ht="15.75" customHeight="1">
      <c r="A103" s="875" t="s">
        <v>568</v>
      </c>
      <c r="B103" s="876"/>
      <c r="C103" s="876"/>
      <c r="D103" s="877"/>
      <c r="E103" s="207"/>
      <c r="F103" s="214"/>
      <c r="G103" s="207"/>
      <c r="H103" s="207"/>
      <c r="I103" s="268"/>
      <c r="J103" s="220"/>
      <c r="K103" s="220"/>
      <c r="L103" s="646"/>
      <c r="M103" s="202"/>
      <c r="N103" s="219"/>
      <c r="O103" s="204"/>
      <c r="P103" s="204"/>
      <c r="Q103" s="204"/>
      <c r="R103" s="204"/>
      <c r="S103" s="204"/>
      <c r="T103" s="204"/>
      <c r="U103" s="204"/>
      <c r="V103" s="204"/>
      <c r="W103" s="204"/>
      <c r="X103" s="204"/>
      <c r="Y103" s="204"/>
      <c r="Z103" s="204"/>
      <c r="AA103" s="204"/>
      <c r="AB103" s="204"/>
      <c r="AC103" s="204"/>
      <c r="AD103" s="204"/>
      <c r="AE103" s="204"/>
      <c r="AF103" s="204"/>
      <c r="AG103" s="204"/>
      <c r="AH103" s="204"/>
      <c r="AI103" s="204"/>
      <c r="AJ103" s="204"/>
      <c r="AK103" s="204"/>
      <c r="AL103" s="204"/>
      <c r="AM103" s="204"/>
      <c r="AN103" s="204"/>
      <c r="AO103" s="204"/>
      <c r="AP103" s="204"/>
      <c r="AQ103" s="204"/>
      <c r="AR103" s="204"/>
      <c r="AS103" s="204"/>
      <c r="AT103" s="204"/>
    </row>
    <row r="104" spans="1:46" ht="15.75" customHeight="1">
      <c r="A104" s="871" t="s">
        <v>251</v>
      </c>
      <c r="B104" s="872"/>
      <c r="C104" s="872"/>
      <c r="D104" s="873"/>
      <c r="E104" s="49"/>
      <c r="F104" s="215"/>
      <c r="G104" s="53"/>
      <c r="H104" s="49">
        <f>H102</f>
        <v>0</v>
      </c>
      <c r="I104" s="268"/>
      <c r="J104" s="573">
        <f>J102</f>
        <v>0</v>
      </c>
      <c r="K104" s="573"/>
      <c r="L104" s="269"/>
      <c r="M104" s="202">
        <f>M102</f>
        <v>0</v>
      </c>
      <c r="N104" s="73"/>
      <c r="O104" s="204"/>
      <c r="P104" s="204"/>
      <c r="Q104" s="204"/>
      <c r="R104" s="204"/>
      <c r="S104" s="204"/>
      <c r="T104" s="204"/>
      <c r="U104" s="204"/>
      <c r="V104" s="204"/>
      <c r="W104" s="204"/>
      <c r="X104" s="204"/>
      <c r="Y104" s="204"/>
      <c r="Z104" s="204"/>
      <c r="AA104" s="204"/>
      <c r="AB104" s="204"/>
      <c r="AC104" s="204"/>
      <c r="AD104" s="204"/>
      <c r="AE104" s="204"/>
      <c r="AF104" s="204"/>
      <c r="AG104" s="204"/>
      <c r="AH104" s="204"/>
      <c r="AI104" s="204"/>
      <c r="AJ104" s="204"/>
      <c r="AK104" s="204"/>
      <c r="AL104" s="204"/>
      <c r="AM104" s="204"/>
      <c r="AN104" s="204"/>
      <c r="AO104" s="204"/>
      <c r="AP104" s="204"/>
      <c r="AQ104" s="204"/>
      <c r="AR104" s="204"/>
      <c r="AS104" s="204"/>
      <c r="AT104" s="204"/>
    </row>
    <row r="105" spans="1:46" ht="15.75" customHeight="1">
      <c r="A105" s="216"/>
      <c r="J105" s="882"/>
      <c r="K105" s="882"/>
      <c r="L105" s="882"/>
      <c r="M105" s="882"/>
      <c r="N105" s="882"/>
      <c r="O105" s="204"/>
      <c r="P105" s="204"/>
      <c r="Q105" s="204"/>
      <c r="R105" s="204"/>
      <c r="S105" s="204"/>
      <c r="T105" s="204"/>
      <c r="U105" s="204"/>
      <c r="V105" s="204"/>
      <c r="W105" s="204"/>
      <c r="X105" s="204"/>
      <c r="Y105" s="204"/>
      <c r="Z105" s="204"/>
      <c r="AA105" s="204"/>
      <c r="AB105" s="204"/>
      <c r="AC105" s="204"/>
      <c r="AD105" s="204"/>
      <c r="AE105" s="204"/>
      <c r="AF105" s="204"/>
      <c r="AG105" s="204"/>
      <c r="AH105" s="204"/>
      <c r="AI105" s="204"/>
      <c r="AJ105" s="204"/>
      <c r="AK105" s="204"/>
      <c r="AL105" s="204"/>
      <c r="AM105" s="204"/>
      <c r="AN105" s="204"/>
      <c r="AO105" s="204"/>
      <c r="AP105" s="204"/>
      <c r="AQ105" s="204"/>
      <c r="AR105" s="204"/>
      <c r="AS105" s="204"/>
      <c r="AT105" s="204"/>
    </row>
    <row r="106" spans="1:46" ht="15.75" customHeight="1">
      <c r="A106" s="216" t="str">
        <f>'4-6-1房屋建筑物'!A14</f>
        <v>填表日期：2018年8月10日</v>
      </c>
      <c r="J106" s="886"/>
      <c r="K106" s="886"/>
      <c r="L106" s="886"/>
      <c r="M106" s="886"/>
      <c r="N106" s="886"/>
      <c r="O106" s="204"/>
      <c r="P106" s="204"/>
      <c r="Q106" s="204"/>
      <c r="R106" s="204"/>
      <c r="S106" s="204"/>
      <c r="T106" s="204"/>
      <c r="U106" s="204"/>
      <c r="V106" s="204"/>
      <c r="W106" s="204"/>
      <c r="X106" s="204"/>
      <c r="Y106" s="204"/>
      <c r="Z106" s="204"/>
      <c r="AA106" s="204"/>
      <c r="AB106" s="204"/>
      <c r="AC106" s="204"/>
      <c r="AD106" s="204"/>
      <c r="AE106" s="204"/>
      <c r="AF106" s="204"/>
      <c r="AG106" s="204"/>
      <c r="AH106" s="204"/>
      <c r="AI106" s="204"/>
      <c r="AJ106" s="204"/>
      <c r="AK106" s="204"/>
      <c r="AL106" s="204"/>
      <c r="AM106" s="204"/>
      <c r="AN106" s="204"/>
      <c r="AO106" s="204"/>
      <c r="AP106" s="204"/>
      <c r="AQ106" s="204"/>
      <c r="AR106" s="204"/>
      <c r="AS106" s="204"/>
      <c r="AT106" s="204"/>
    </row>
    <row r="107" spans="15:46" ht="15.75" customHeight="1">
      <c r="O107" s="204"/>
      <c r="P107" s="204"/>
      <c r="Q107" s="204"/>
      <c r="R107" s="204"/>
      <c r="S107" s="204"/>
      <c r="T107" s="204"/>
      <c r="U107" s="204"/>
      <c r="V107" s="204"/>
      <c r="W107" s="204"/>
      <c r="X107" s="204"/>
      <c r="Y107" s="204"/>
      <c r="Z107" s="204"/>
      <c r="AA107" s="204"/>
      <c r="AB107" s="204"/>
      <c r="AC107" s="204"/>
      <c r="AD107" s="204"/>
      <c r="AE107" s="204"/>
      <c r="AF107" s="204"/>
      <c r="AG107" s="204"/>
      <c r="AH107" s="204"/>
      <c r="AI107" s="204"/>
      <c r="AJ107" s="204"/>
      <c r="AK107" s="204"/>
      <c r="AL107" s="204"/>
      <c r="AM107" s="204"/>
      <c r="AN107" s="204"/>
      <c r="AO107" s="204"/>
      <c r="AP107" s="204"/>
      <c r="AQ107" s="204"/>
      <c r="AR107" s="204"/>
      <c r="AS107" s="204"/>
      <c r="AT107" s="204"/>
    </row>
    <row r="108" spans="15:46" ht="15.75" customHeight="1">
      <c r="O108" s="204"/>
      <c r="P108" s="204"/>
      <c r="Q108" s="204"/>
      <c r="R108" s="204"/>
      <c r="S108" s="204"/>
      <c r="T108" s="204"/>
      <c r="U108" s="204"/>
      <c r="V108" s="204"/>
      <c r="W108" s="204"/>
      <c r="X108" s="204"/>
      <c r="Y108" s="204"/>
      <c r="Z108" s="204"/>
      <c r="AA108" s="204"/>
      <c r="AB108" s="204"/>
      <c r="AC108" s="204"/>
      <c r="AD108" s="204"/>
      <c r="AE108" s="204"/>
      <c r="AF108" s="204"/>
      <c r="AG108" s="204"/>
      <c r="AH108" s="204"/>
      <c r="AI108" s="204"/>
      <c r="AJ108" s="204"/>
      <c r="AK108" s="204"/>
      <c r="AL108" s="204"/>
      <c r="AM108" s="204"/>
      <c r="AN108" s="204"/>
      <c r="AO108" s="204"/>
      <c r="AP108" s="204"/>
      <c r="AQ108" s="204"/>
      <c r="AR108" s="204"/>
      <c r="AS108" s="204"/>
      <c r="AT108" s="204"/>
    </row>
    <row r="109" spans="15:46" ht="15.75" customHeight="1">
      <c r="O109" s="204"/>
      <c r="P109" s="204"/>
      <c r="Q109" s="204"/>
      <c r="R109" s="204"/>
      <c r="S109" s="204"/>
      <c r="T109" s="204"/>
      <c r="U109" s="204"/>
      <c r="V109" s="204"/>
      <c r="W109" s="204"/>
      <c r="X109" s="204"/>
      <c r="Y109" s="204"/>
      <c r="Z109" s="204"/>
      <c r="AA109" s="204"/>
      <c r="AB109" s="204"/>
      <c r="AC109" s="204"/>
      <c r="AD109" s="204"/>
      <c r="AE109" s="204"/>
      <c r="AF109" s="204"/>
      <c r="AG109" s="204"/>
      <c r="AH109" s="204"/>
      <c r="AI109" s="204"/>
      <c r="AJ109" s="204"/>
      <c r="AK109" s="204"/>
      <c r="AL109" s="204"/>
      <c r="AM109" s="204"/>
      <c r="AN109" s="204"/>
      <c r="AO109" s="204"/>
      <c r="AP109" s="204"/>
      <c r="AQ109" s="204"/>
      <c r="AR109" s="204"/>
      <c r="AS109" s="204"/>
      <c r="AT109" s="204"/>
    </row>
    <row r="110" spans="15:46" ht="15.75" customHeight="1">
      <c r="O110" s="204"/>
      <c r="P110" s="204"/>
      <c r="Q110" s="204"/>
      <c r="R110" s="204"/>
      <c r="S110" s="204"/>
      <c r="T110" s="204"/>
      <c r="U110" s="204"/>
      <c r="V110" s="204"/>
      <c r="W110" s="204"/>
      <c r="X110" s="204"/>
      <c r="Y110" s="204"/>
      <c r="Z110" s="204"/>
      <c r="AA110" s="204"/>
      <c r="AB110" s="204"/>
      <c r="AC110" s="204"/>
      <c r="AD110" s="204"/>
      <c r="AE110" s="204"/>
      <c r="AF110" s="204"/>
      <c r="AG110" s="204"/>
      <c r="AH110" s="204"/>
      <c r="AI110" s="204"/>
      <c r="AJ110" s="204"/>
      <c r="AK110" s="204"/>
      <c r="AL110" s="204"/>
      <c r="AM110" s="204"/>
      <c r="AN110" s="204"/>
      <c r="AO110" s="204"/>
      <c r="AP110" s="204"/>
      <c r="AQ110" s="204"/>
      <c r="AR110" s="204"/>
      <c r="AS110" s="204"/>
      <c r="AT110" s="204"/>
    </row>
    <row r="111" spans="15:46" ht="15.75" customHeight="1">
      <c r="O111" s="204"/>
      <c r="P111" s="204"/>
      <c r="Q111" s="204"/>
      <c r="R111" s="204"/>
      <c r="S111" s="204"/>
      <c r="T111" s="204"/>
      <c r="U111" s="204"/>
      <c r="V111" s="204"/>
      <c r="W111" s="204"/>
      <c r="X111" s="204"/>
      <c r="Y111" s="204"/>
      <c r="Z111" s="204"/>
      <c r="AA111" s="204"/>
      <c r="AB111" s="204"/>
      <c r="AC111" s="204"/>
      <c r="AD111" s="204"/>
      <c r="AE111" s="204"/>
      <c r="AF111" s="204"/>
      <c r="AG111" s="204"/>
      <c r="AH111" s="204"/>
      <c r="AI111" s="204"/>
      <c r="AJ111" s="204"/>
      <c r="AK111" s="204"/>
      <c r="AL111" s="204"/>
      <c r="AM111" s="204"/>
      <c r="AN111" s="204"/>
      <c r="AO111" s="204"/>
      <c r="AP111" s="204"/>
      <c r="AQ111" s="204"/>
      <c r="AR111" s="204"/>
      <c r="AS111" s="204"/>
      <c r="AT111" s="204"/>
    </row>
    <row r="112" spans="15:46" ht="15.75" customHeight="1">
      <c r="O112" s="204"/>
      <c r="P112" s="204"/>
      <c r="Q112" s="204"/>
      <c r="R112" s="204"/>
      <c r="S112" s="204"/>
      <c r="T112" s="204"/>
      <c r="U112" s="204"/>
      <c r="V112" s="204"/>
      <c r="W112" s="204"/>
      <c r="X112" s="204"/>
      <c r="Y112" s="204"/>
      <c r="Z112" s="204"/>
      <c r="AA112" s="204"/>
      <c r="AB112" s="204"/>
      <c r="AC112" s="204"/>
      <c r="AD112" s="204"/>
      <c r="AE112" s="204"/>
      <c r="AF112" s="204"/>
      <c r="AG112" s="204"/>
      <c r="AH112" s="204"/>
      <c r="AI112" s="204"/>
      <c r="AJ112" s="204"/>
      <c r="AK112" s="204"/>
      <c r="AL112" s="204"/>
      <c r="AM112" s="204"/>
      <c r="AN112" s="204"/>
      <c r="AO112" s="204"/>
      <c r="AP112" s="204"/>
      <c r="AQ112" s="204"/>
      <c r="AR112" s="204"/>
      <c r="AS112" s="204"/>
      <c r="AT112" s="204"/>
    </row>
    <row r="113" spans="15:46" ht="15.75" customHeight="1">
      <c r="O113" s="204"/>
      <c r="P113" s="204"/>
      <c r="Q113" s="204"/>
      <c r="R113" s="204"/>
      <c r="S113" s="204"/>
      <c r="T113" s="204"/>
      <c r="U113" s="204"/>
      <c r="V113" s="204"/>
      <c r="W113" s="204"/>
      <c r="X113" s="204"/>
      <c r="Y113" s="204"/>
      <c r="Z113" s="204"/>
      <c r="AA113" s="204"/>
      <c r="AB113" s="204"/>
      <c r="AC113" s="204"/>
      <c r="AD113" s="204"/>
      <c r="AE113" s="204"/>
      <c r="AF113" s="204"/>
      <c r="AG113" s="204"/>
      <c r="AH113" s="204"/>
      <c r="AI113" s="204"/>
      <c r="AJ113" s="204"/>
      <c r="AK113" s="204"/>
      <c r="AL113" s="204"/>
      <c r="AM113" s="204"/>
      <c r="AN113" s="204"/>
      <c r="AO113" s="204"/>
      <c r="AP113" s="204"/>
      <c r="AQ113" s="204"/>
      <c r="AR113" s="204"/>
      <c r="AS113" s="204"/>
      <c r="AT113" s="204"/>
    </row>
    <row r="114" spans="15:46" ht="15.75" customHeight="1">
      <c r="O114" s="204"/>
      <c r="P114" s="204"/>
      <c r="Q114" s="204"/>
      <c r="R114" s="204"/>
      <c r="S114" s="204"/>
      <c r="T114" s="204"/>
      <c r="U114" s="204"/>
      <c r="V114" s="204"/>
      <c r="W114" s="204"/>
      <c r="X114" s="204"/>
      <c r="Y114" s="204"/>
      <c r="Z114" s="204"/>
      <c r="AA114" s="204"/>
      <c r="AB114" s="204"/>
      <c r="AC114" s="204"/>
      <c r="AD114" s="204"/>
      <c r="AE114" s="204"/>
      <c r="AF114" s="204"/>
      <c r="AG114" s="204"/>
      <c r="AH114" s="204"/>
      <c r="AI114" s="204"/>
      <c r="AJ114" s="204"/>
      <c r="AK114" s="204"/>
      <c r="AL114" s="204"/>
      <c r="AM114" s="204"/>
      <c r="AN114" s="204"/>
      <c r="AO114" s="204"/>
      <c r="AP114" s="204"/>
      <c r="AQ114" s="204"/>
      <c r="AR114" s="204"/>
      <c r="AS114" s="204"/>
      <c r="AT114" s="204"/>
    </row>
    <row r="115" spans="15:46" ht="15.75" customHeight="1">
      <c r="O115" s="204"/>
      <c r="P115" s="204"/>
      <c r="Q115" s="204"/>
      <c r="R115" s="204"/>
      <c r="S115" s="204"/>
      <c r="T115" s="204"/>
      <c r="U115" s="204"/>
      <c r="V115" s="204"/>
      <c r="W115" s="204"/>
      <c r="X115" s="204"/>
      <c r="Y115" s="204"/>
      <c r="Z115" s="204"/>
      <c r="AA115" s="204"/>
      <c r="AB115" s="204"/>
      <c r="AC115" s="204"/>
      <c r="AD115" s="204"/>
      <c r="AE115" s="204"/>
      <c r="AF115" s="204"/>
      <c r="AG115" s="204"/>
      <c r="AH115" s="204"/>
      <c r="AI115" s="204"/>
      <c r="AJ115" s="204"/>
      <c r="AK115" s="204"/>
      <c r="AL115" s="204"/>
      <c r="AM115" s="204"/>
      <c r="AN115" s="204"/>
      <c r="AO115" s="204"/>
      <c r="AP115" s="204"/>
      <c r="AQ115" s="204"/>
      <c r="AR115" s="204"/>
      <c r="AS115" s="204"/>
      <c r="AT115" s="204"/>
    </row>
    <row r="116" spans="15:46" ht="15.75" customHeight="1">
      <c r="O116" s="204"/>
      <c r="P116" s="204"/>
      <c r="Q116" s="204"/>
      <c r="R116" s="204"/>
      <c r="S116" s="204"/>
      <c r="T116" s="204"/>
      <c r="U116" s="204"/>
      <c r="V116" s="204"/>
      <c r="W116" s="204"/>
      <c r="X116" s="204"/>
      <c r="Y116" s="204"/>
      <c r="Z116" s="204"/>
      <c r="AA116" s="204"/>
      <c r="AB116" s="204"/>
      <c r="AC116" s="204"/>
      <c r="AD116" s="204"/>
      <c r="AE116" s="204"/>
      <c r="AF116" s="204"/>
      <c r="AG116" s="204"/>
      <c r="AH116" s="204"/>
      <c r="AI116" s="204"/>
      <c r="AJ116" s="204"/>
      <c r="AK116" s="204"/>
      <c r="AL116" s="204"/>
      <c r="AM116" s="204"/>
      <c r="AN116" s="204"/>
      <c r="AO116" s="204"/>
      <c r="AP116" s="204"/>
      <c r="AQ116" s="204"/>
      <c r="AR116" s="204"/>
      <c r="AS116" s="204"/>
      <c r="AT116" s="204"/>
    </row>
    <row r="117" spans="15:46" ht="15.75" customHeight="1">
      <c r="O117" s="204"/>
      <c r="P117" s="204"/>
      <c r="Q117" s="204"/>
      <c r="R117" s="204"/>
      <c r="S117" s="204"/>
      <c r="T117" s="204"/>
      <c r="U117" s="204"/>
      <c r="V117" s="204"/>
      <c r="W117" s="204"/>
      <c r="X117" s="204"/>
      <c r="Y117" s="204"/>
      <c r="Z117" s="204"/>
      <c r="AA117" s="204"/>
      <c r="AB117" s="204"/>
      <c r="AC117" s="204"/>
      <c r="AD117" s="204"/>
      <c r="AE117" s="204"/>
      <c r="AF117" s="204"/>
      <c r="AG117" s="204"/>
      <c r="AH117" s="204"/>
      <c r="AI117" s="204"/>
      <c r="AJ117" s="204"/>
      <c r="AK117" s="204"/>
      <c r="AL117" s="204"/>
      <c r="AM117" s="204"/>
      <c r="AN117" s="204"/>
      <c r="AO117" s="204"/>
      <c r="AP117" s="204"/>
      <c r="AQ117" s="204"/>
      <c r="AR117" s="204"/>
      <c r="AS117" s="204"/>
      <c r="AT117" s="204"/>
    </row>
    <row r="118" spans="15:46" ht="15.75" customHeight="1">
      <c r="O118" s="204"/>
      <c r="P118" s="204"/>
      <c r="Q118" s="204"/>
      <c r="R118" s="204"/>
      <c r="S118" s="204"/>
      <c r="T118" s="204"/>
      <c r="U118" s="204"/>
      <c r="V118" s="204"/>
      <c r="W118" s="204"/>
      <c r="X118" s="204"/>
      <c r="Y118" s="204"/>
      <c r="Z118" s="204"/>
      <c r="AA118" s="204"/>
      <c r="AB118" s="204"/>
      <c r="AC118" s="204"/>
      <c r="AD118" s="204"/>
      <c r="AE118" s="204"/>
      <c r="AF118" s="204"/>
      <c r="AG118" s="204"/>
      <c r="AH118" s="204"/>
      <c r="AI118" s="204"/>
      <c r="AJ118" s="204"/>
      <c r="AK118" s="204"/>
      <c r="AL118" s="204"/>
      <c r="AM118" s="204"/>
      <c r="AN118" s="204"/>
      <c r="AO118" s="204"/>
      <c r="AP118" s="204"/>
      <c r="AQ118" s="204"/>
      <c r="AR118" s="204"/>
      <c r="AS118" s="204"/>
      <c r="AT118" s="204"/>
    </row>
    <row r="119" spans="15:46" ht="15.75" customHeight="1">
      <c r="O119" s="204"/>
      <c r="P119" s="204"/>
      <c r="Q119" s="204"/>
      <c r="R119" s="204"/>
      <c r="S119" s="204"/>
      <c r="T119" s="204"/>
      <c r="U119" s="204"/>
      <c r="V119" s="204"/>
      <c r="W119" s="204"/>
      <c r="X119" s="204"/>
      <c r="Y119" s="204"/>
      <c r="Z119" s="204"/>
      <c r="AA119" s="204"/>
      <c r="AB119" s="204"/>
      <c r="AC119" s="204"/>
      <c r="AD119" s="204"/>
      <c r="AE119" s="204"/>
      <c r="AF119" s="204"/>
      <c r="AG119" s="204"/>
      <c r="AH119" s="204"/>
      <c r="AI119" s="204"/>
      <c r="AJ119" s="204"/>
      <c r="AK119" s="204"/>
      <c r="AL119" s="204"/>
      <c r="AM119" s="204"/>
      <c r="AN119" s="204"/>
      <c r="AO119" s="204"/>
      <c r="AP119" s="204"/>
      <c r="AQ119" s="204"/>
      <c r="AR119" s="204"/>
      <c r="AS119" s="204"/>
      <c r="AT119" s="204"/>
    </row>
    <row r="120" spans="15:46" ht="15.75" customHeight="1">
      <c r="O120" s="204"/>
      <c r="P120" s="204"/>
      <c r="Q120" s="204"/>
      <c r="R120" s="204"/>
      <c r="S120" s="204"/>
      <c r="T120" s="204"/>
      <c r="U120" s="204"/>
      <c r="V120" s="204"/>
      <c r="W120" s="204"/>
      <c r="X120" s="204"/>
      <c r="Y120" s="204"/>
      <c r="Z120" s="204"/>
      <c r="AA120" s="204"/>
      <c r="AB120" s="204"/>
      <c r="AC120" s="204"/>
      <c r="AD120" s="204"/>
      <c r="AE120" s="204"/>
      <c r="AF120" s="204"/>
      <c r="AG120" s="204"/>
      <c r="AH120" s="204"/>
      <c r="AI120" s="204"/>
      <c r="AJ120" s="204"/>
      <c r="AK120" s="204"/>
      <c r="AL120" s="204"/>
      <c r="AM120" s="204"/>
      <c r="AN120" s="204"/>
      <c r="AO120" s="204"/>
      <c r="AP120" s="204"/>
      <c r="AQ120" s="204"/>
      <c r="AR120" s="204"/>
      <c r="AS120" s="204"/>
      <c r="AT120" s="204"/>
    </row>
    <row r="121" spans="15:46" ht="15.75" customHeight="1">
      <c r="O121" s="204"/>
      <c r="P121" s="204"/>
      <c r="Q121" s="204"/>
      <c r="R121" s="204"/>
      <c r="S121" s="204"/>
      <c r="T121" s="204"/>
      <c r="U121" s="204"/>
      <c r="V121" s="204"/>
      <c r="W121" s="204"/>
      <c r="X121" s="204"/>
      <c r="Y121" s="204"/>
      <c r="Z121" s="204"/>
      <c r="AA121" s="204"/>
      <c r="AB121" s="204"/>
      <c r="AC121" s="204"/>
      <c r="AD121" s="204"/>
      <c r="AE121" s="204"/>
      <c r="AF121" s="204"/>
      <c r="AG121" s="204"/>
      <c r="AH121" s="204"/>
      <c r="AI121" s="204"/>
      <c r="AJ121" s="204"/>
      <c r="AK121" s="204"/>
      <c r="AL121" s="204"/>
      <c r="AM121" s="204"/>
      <c r="AN121" s="204"/>
      <c r="AO121" s="204"/>
      <c r="AP121" s="204"/>
      <c r="AQ121" s="204"/>
      <c r="AR121" s="204"/>
      <c r="AS121" s="204"/>
      <c r="AT121" s="204"/>
    </row>
    <row r="122" spans="15:46" ht="15.75" customHeight="1">
      <c r="O122" s="204"/>
      <c r="P122" s="204"/>
      <c r="Q122" s="204"/>
      <c r="R122" s="204"/>
      <c r="S122" s="204"/>
      <c r="T122" s="204"/>
      <c r="U122" s="204"/>
      <c r="V122" s="204"/>
      <c r="W122" s="204"/>
      <c r="X122" s="204"/>
      <c r="Y122" s="204"/>
      <c r="Z122" s="204"/>
      <c r="AA122" s="204"/>
      <c r="AB122" s="204"/>
      <c r="AC122" s="204"/>
      <c r="AD122" s="204"/>
      <c r="AE122" s="204"/>
      <c r="AF122" s="204"/>
      <c r="AG122" s="204"/>
      <c r="AH122" s="204"/>
      <c r="AI122" s="204"/>
      <c r="AJ122" s="204"/>
      <c r="AK122" s="204"/>
      <c r="AL122" s="204"/>
      <c r="AM122" s="204"/>
      <c r="AN122" s="204"/>
      <c r="AO122" s="204"/>
      <c r="AP122" s="204"/>
      <c r="AQ122" s="204"/>
      <c r="AR122" s="204"/>
      <c r="AS122" s="204"/>
      <c r="AT122" s="204"/>
    </row>
    <row r="123" spans="15:46" ht="15.75" customHeight="1">
      <c r="O123" s="204"/>
      <c r="P123" s="204"/>
      <c r="Q123" s="204"/>
      <c r="R123" s="204"/>
      <c r="S123" s="204"/>
      <c r="T123" s="204"/>
      <c r="U123" s="204"/>
      <c r="V123" s="204"/>
      <c r="W123" s="204"/>
      <c r="X123" s="204"/>
      <c r="Y123" s="204"/>
      <c r="Z123" s="204"/>
      <c r="AA123" s="204"/>
      <c r="AB123" s="204"/>
      <c r="AC123" s="204"/>
      <c r="AD123" s="204"/>
      <c r="AE123" s="204"/>
      <c r="AF123" s="204"/>
      <c r="AG123" s="204"/>
      <c r="AH123" s="204"/>
      <c r="AI123" s="204"/>
      <c r="AJ123" s="204"/>
      <c r="AK123" s="204"/>
      <c r="AL123" s="204"/>
      <c r="AM123" s="204"/>
      <c r="AN123" s="204"/>
      <c r="AO123" s="204"/>
      <c r="AP123" s="204"/>
      <c r="AQ123" s="204"/>
      <c r="AR123" s="204"/>
      <c r="AS123" s="204"/>
      <c r="AT123" s="204"/>
    </row>
    <row r="124" spans="15:46" ht="15.75" customHeight="1">
      <c r="O124" s="204"/>
      <c r="P124" s="204"/>
      <c r="Q124" s="204"/>
      <c r="R124" s="204"/>
      <c r="S124" s="204"/>
      <c r="T124" s="204"/>
      <c r="U124" s="204"/>
      <c r="V124" s="204"/>
      <c r="W124" s="204"/>
      <c r="X124" s="204"/>
      <c r="Y124" s="204"/>
      <c r="Z124" s="204"/>
      <c r="AA124" s="204"/>
      <c r="AB124" s="204"/>
      <c r="AC124" s="204"/>
      <c r="AD124" s="204"/>
      <c r="AE124" s="204"/>
      <c r="AF124" s="204"/>
      <c r="AG124" s="204"/>
      <c r="AH124" s="204"/>
      <c r="AI124" s="204"/>
      <c r="AJ124" s="204"/>
      <c r="AK124" s="204"/>
      <c r="AL124" s="204"/>
      <c r="AM124" s="204"/>
      <c r="AN124" s="204"/>
      <c r="AO124" s="204"/>
      <c r="AP124" s="204"/>
      <c r="AQ124" s="204"/>
      <c r="AR124" s="204"/>
      <c r="AS124" s="204"/>
      <c r="AT124" s="204"/>
    </row>
    <row r="125" spans="15:46" ht="15.75" customHeight="1">
      <c r="O125" s="204"/>
      <c r="P125" s="204"/>
      <c r="Q125" s="204"/>
      <c r="R125" s="204"/>
      <c r="S125" s="204"/>
      <c r="T125" s="204"/>
      <c r="U125" s="204"/>
      <c r="V125" s="204"/>
      <c r="W125" s="204"/>
      <c r="X125" s="204"/>
      <c r="Y125" s="204"/>
      <c r="Z125" s="204"/>
      <c r="AA125" s="204"/>
      <c r="AB125" s="204"/>
      <c r="AC125" s="204"/>
      <c r="AD125" s="204"/>
      <c r="AE125" s="204"/>
      <c r="AF125" s="204"/>
      <c r="AG125" s="204"/>
      <c r="AH125" s="204"/>
      <c r="AI125" s="204"/>
      <c r="AJ125" s="204"/>
      <c r="AK125" s="204"/>
      <c r="AL125" s="204"/>
      <c r="AM125" s="204"/>
      <c r="AN125" s="204"/>
      <c r="AO125" s="204"/>
      <c r="AP125" s="204"/>
      <c r="AQ125" s="204"/>
      <c r="AR125" s="204"/>
      <c r="AS125" s="204"/>
      <c r="AT125" s="204"/>
    </row>
    <row r="126" spans="15:46" ht="15.75" customHeight="1">
      <c r="O126" s="204"/>
      <c r="P126" s="204"/>
      <c r="Q126" s="204"/>
      <c r="R126" s="204"/>
      <c r="S126" s="204"/>
      <c r="T126" s="204"/>
      <c r="U126" s="204"/>
      <c r="V126" s="204"/>
      <c r="W126" s="204"/>
      <c r="X126" s="204"/>
      <c r="Y126" s="204"/>
      <c r="Z126" s="204"/>
      <c r="AA126" s="204"/>
      <c r="AB126" s="204"/>
      <c r="AC126" s="204"/>
      <c r="AD126" s="204"/>
      <c r="AE126" s="204"/>
      <c r="AF126" s="204"/>
      <c r="AG126" s="204"/>
      <c r="AH126" s="204"/>
      <c r="AI126" s="204"/>
      <c r="AJ126" s="204"/>
      <c r="AK126" s="204"/>
      <c r="AL126" s="204"/>
      <c r="AM126" s="204"/>
      <c r="AN126" s="204"/>
      <c r="AO126" s="204"/>
      <c r="AP126" s="204"/>
      <c r="AQ126" s="204"/>
      <c r="AR126" s="204"/>
      <c r="AS126" s="204"/>
      <c r="AT126" s="204"/>
    </row>
    <row r="127" spans="15:46" ht="15.75" customHeight="1">
      <c r="O127" s="204"/>
      <c r="P127" s="204"/>
      <c r="Q127" s="204"/>
      <c r="R127" s="204"/>
      <c r="S127" s="204"/>
      <c r="T127" s="204"/>
      <c r="U127" s="204"/>
      <c r="V127" s="204"/>
      <c r="W127" s="204"/>
      <c r="X127" s="204"/>
      <c r="Y127" s="204"/>
      <c r="Z127" s="204"/>
      <c r="AA127" s="204"/>
      <c r="AB127" s="204"/>
      <c r="AC127" s="204"/>
      <c r="AD127" s="204"/>
      <c r="AE127" s="204"/>
      <c r="AF127" s="204"/>
      <c r="AG127" s="204"/>
      <c r="AH127" s="204"/>
      <c r="AI127" s="204"/>
      <c r="AJ127" s="204"/>
      <c r="AK127" s="204"/>
      <c r="AL127" s="204"/>
      <c r="AM127" s="204"/>
      <c r="AN127" s="204"/>
      <c r="AO127" s="204"/>
      <c r="AP127" s="204"/>
      <c r="AQ127" s="204"/>
      <c r="AR127" s="204"/>
      <c r="AS127" s="204"/>
      <c r="AT127" s="204"/>
    </row>
    <row r="128" spans="15:46" ht="15.75" customHeight="1">
      <c r="O128" s="204"/>
      <c r="P128" s="204"/>
      <c r="Q128" s="204"/>
      <c r="R128" s="204"/>
      <c r="S128" s="204"/>
      <c r="T128" s="204"/>
      <c r="U128" s="204"/>
      <c r="V128" s="204"/>
      <c r="W128" s="204"/>
      <c r="X128" s="204"/>
      <c r="Y128" s="204"/>
      <c r="Z128" s="204"/>
      <c r="AA128" s="204"/>
      <c r="AB128" s="204"/>
      <c r="AC128" s="204"/>
      <c r="AD128" s="204"/>
      <c r="AE128" s="204"/>
      <c r="AF128" s="204"/>
      <c r="AG128" s="204"/>
      <c r="AH128" s="204"/>
      <c r="AI128" s="204"/>
      <c r="AJ128" s="204"/>
      <c r="AK128" s="204"/>
      <c r="AL128" s="204"/>
      <c r="AM128" s="204"/>
      <c r="AN128" s="204"/>
      <c r="AO128" s="204"/>
      <c r="AP128" s="204"/>
      <c r="AQ128" s="204"/>
      <c r="AR128" s="204"/>
      <c r="AS128" s="204"/>
      <c r="AT128" s="204"/>
    </row>
    <row r="129" spans="15:46" ht="15.75" customHeight="1">
      <c r="O129" s="204"/>
      <c r="P129" s="204"/>
      <c r="Q129" s="204"/>
      <c r="R129" s="204"/>
      <c r="S129" s="204"/>
      <c r="T129" s="204"/>
      <c r="U129" s="204"/>
      <c r="V129" s="204"/>
      <c r="W129" s="204"/>
      <c r="X129" s="204"/>
      <c r="Y129" s="204"/>
      <c r="Z129" s="204"/>
      <c r="AA129" s="204"/>
      <c r="AB129" s="204"/>
      <c r="AC129" s="204"/>
      <c r="AD129" s="204"/>
      <c r="AE129" s="204"/>
      <c r="AF129" s="204"/>
      <c r="AG129" s="204"/>
      <c r="AH129" s="204"/>
      <c r="AI129" s="204"/>
      <c r="AJ129" s="204"/>
      <c r="AK129" s="204"/>
      <c r="AL129" s="204"/>
      <c r="AM129" s="204"/>
      <c r="AN129" s="204"/>
      <c r="AO129" s="204"/>
      <c r="AP129" s="204"/>
      <c r="AQ129" s="204"/>
      <c r="AR129" s="204"/>
      <c r="AS129" s="204"/>
      <c r="AT129" s="204"/>
    </row>
    <row r="130" spans="15:46" ht="15.75" customHeight="1">
      <c r="O130" s="204"/>
      <c r="P130" s="204"/>
      <c r="Q130" s="204"/>
      <c r="R130" s="204"/>
      <c r="S130" s="204"/>
      <c r="T130" s="204"/>
      <c r="U130" s="204"/>
      <c r="V130" s="204"/>
      <c r="W130" s="204"/>
      <c r="X130" s="204"/>
      <c r="Y130" s="204"/>
      <c r="Z130" s="204"/>
      <c r="AA130" s="204"/>
      <c r="AB130" s="204"/>
      <c r="AC130" s="204"/>
      <c r="AD130" s="204"/>
      <c r="AE130" s="204"/>
      <c r="AF130" s="204"/>
      <c r="AG130" s="204"/>
      <c r="AH130" s="204"/>
      <c r="AI130" s="204"/>
      <c r="AJ130" s="204"/>
      <c r="AK130" s="204"/>
      <c r="AL130" s="204"/>
      <c r="AM130" s="204"/>
      <c r="AN130" s="204"/>
      <c r="AO130" s="204"/>
      <c r="AP130" s="204"/>
      <c r="AQ130" s="204"/>
      <c r="AR130" s="204"/>
      <c r="AS130" s="204"/>
      <c r="AT130" s="204"/>
    </row>
    <row r="131" spans="15:46" ht="15.75" customHeight="1">
      <c r="O131" s="204"/>
      <c r="P131" s="204"/>
      <c r="Q131" s="204"/>
      <c r="R131" s="204"/>
      <c r="S131" s="204"/>
      <c r="T131" s="204"/>
      <c r="U131" s="204"/>
      <c r="V131" s="204"/>
      <c r="W131" s="204"/>
      <c r="X131" s="204"/>
      <c r="Y131" s="204"/>
      <c r="Z131" s="204"/>
      <c r="AA131" s="204"/>
      <c r="AB131" s="204"/>
      <c r="AC131" s="204"/>
      <c r="AD131" s="204"/>
      <c r="AE131" s="204"/>
      <c r="AF131" s="204"/>
      <c r="AG131" s="204"/>
      <c r="AH131" s="204"/>
      <c r="AI131" s="204"/>
      <c r="AJ131" s="204"/>
      <c r="AK131" s="204"/>
      <c r="AL131" s="204"/>
      <c r="AM131" s="204"/>
      <c r="AN131" s="204"/>
      <c r="AO131" s="204"/>
      <c r="AP131" s="204"/>
      <c r="AQ131" s="204"/>
      <c r="AR131" s="204"/>
      <c r="AS131" s="204"/>
      <c r="AT131" s="204"/>
    </row>
    <row r="132" spans="15:46" ht="15.75" customHeight="1">
      <c r="O132" s="204"/>
      <c r="P132" s="204"/>
      <c r="Q132" s="204"/>
      <c r="R132" s="204"/>
      <c r="S132" s="204"/>
      <c r="T132" s="204"/>
      <c r="U132" s="204"/>
      <c r="V132" s="204"/>
      <c r="W132" s="204"/>
      <c r="X132" s="204"/>
      <c r="Y132" s="204"/>
      <c r="Z132" s="204"/>
      <c r="AA132" s="204"/>
      <c r="AB132" s="204"/>
      <c r="AC132" s="204"/>
      <c r="AD132" s="204"/>
      <c r="AE132" s="204"/>
      <c r="AF132" s="204"/>
      <c r="AG132" s="204"/>
      <c r="AH132" s="204"/>
      <c r="AI132" s="204"/>
      <c r="AJ132" s="204"/>
      <c r="AK132" s="204"/>
      <c r="AL132" s="204"/>
      <c r="AM132" s="204"/>
      <c r="AN132" s="204"/>
      <c r="AO132" s="204"/>
      <c r="AP132" s="204"/>
      <c r="AQ132" s="204"/>
      <c r="AR132" s="204"/>
      <c r="AS132" s="204"/>
      <c r="AT132" s="204"/>
    </row>
    <row r="133" spans="15:46" ht="15.75" customHeight="1">
      <c r="O133" s="204"/>
      <c r="P133" s="204"/>
      <c r="Q133" s="204"/>
      <c r="R133" s="204"/>
      <c r="S133" s="204"/>
      <c r="T133" s="204"/>
      <c r="U133" s="204"/>
      <c r="V133" s="204"/>
      <c r="W133" s="204"/>
      <c r="X133" s="204"/>
      <c r="Y133" s="204"/>
      <c r="Z133" s="204"/>
      <c r="AA133" s="204"/>
      <c r="AB133" s="204"/>
      <c r="AC133" s="204"/>
      <c r="AD133" s="204"/>
      <c r="AE133" s="204"/>
      <c r="AF133" s="204"/>
      <c r="AG133" s="204"/>
      <c r="AH133" s="204"/>
      <c r="AI133" s="204"/>
      <c r="AJ133" s="204"/>
      <c r="AK133" s="204"/>
      <c r="AL133" s="204"/>
      <c r="AM133" s="204"/>
      <c r="AN133" s="204"/>
      <c r="AO133" s="204"/>
      <c r="AP133" s="204"/>
      <c r="AQ133" s="204"/>
      <c r="AR133" s="204"/>
      <c r="AS133" s="204"/>
      <c r="AT133" s="204"/>
    </row>
    <row r="134" spans="15:46" ht="15.75" customHeight="1">
      <c r="O134" s="204"/>
      <c r="P134" s="204"/>
      <c r="Q134" s="204"/>
      <c r="R134" s="204"/>
      <c r="S134" s="204"/>
      <c r="T134" s="204"/>
      <c r="U134" s="204"/>
      <c r="V134" s="204"/>
      <c r="W134" s="204"/>
      <c r="X134" s="204"/>
      <c r="Y134" s="204"/>
      <c r="Z134" s="204"/>
      <c r="AA134" s="204"/>
      <c r="AB134" s="204"/>
      <c r="AC134" s="204"/>
      <c r="AD134" s="204"/>
      <c r="AE134" s="204"/>
      <c r="AF134" s="204"/>
      <c r="AG134" s="204"/>
      <c r="AH134" s="204"/>
      <c r="AI134" s="204"/>
      <c r="AJ134" s="204"/>
      <c r="AK134" s="204"/>
      <c r="AL134" s="204"/>
      <c r="AM134" s="204"/>
      <c r="AN134" s="204"/>
      <c r="AO134" s="204"/>
      <c r="AP134" s="204"/>
      <c r="AQ134" s="204"/>
      <c r="AR134" s="204"/>
      <c r="AS134" s="204"/>
      <c r="AT134" s="204"/>
    </row>
    <row r="135" spans="15:46" ht="15.75" customHeight="1">
      <c r="O135" s="204"/>
      <c r="P135" s="204"/>
      <c r="Q135" s="204"/>
      <c r="R135" s="204"/>
      <c r="S135" s="204"/>
      <c r="T135" s="204"/>
      <c r="U135" s="204"/>
      <c r="V135" s="204"/>
      <c r="W135" s="204"/>
      <c r="X135" s="204"/>
      <c r="Y135" s="204"/>
      <c r="Z135" s="204"/>
      <c r="AA135" s="204"/>
      <c r="AB135" s="204"/>
      <c r="AC135" s="204"/>
      <c r="AD135" s="204"/>
      <c r="AE135" s="204"/>
      <c r="AF135" s="204"/>
      <c r="AG135" s="204"/>
      <c r="AH135" s="204"/>
      <c r="AI135" s="204"/>
      <c r="AJ135" s="204"/>
      <c r="AK135" s="204"/>
      <c r="AL135" s="204"/>
      <c r="AM135" s="204"/>
      <c r="AN135" s="204"/>
      <c r="AO135" s="204"/>
      <c r="AP135" s="204"/>
      <c r="AQ135" s="204"/>
      <c r="AR135" s="204"/>
      <c r="AS135" s="204"/>
      <c r="AT135" s="204"/>
    </row>
    <row r="136" spans="15:46" ht="15.75" customHeight="1">
      <c r="O136" s="204"/>
      <c r="P136" s="204"/>
      <c r="Q136" s="204"/>
      <c r="R136" s="204"/>
      <c r="S136" s="204"/>
      <c r="T136" s="204"/>
      <c r="U136" s="204"/>
      <c r="V136" s="204"/>
      <c r="W136" s="204"/>
      <c r="X136" s="204"/>
      <c r="Y136" s="204"/>
      <c r="Z136" s="204"/>
      <c r="AA136" s="204"/>
      <c r="AB136" s="204"/>
      <c r="AC136" s="204"/>
      <c r="AD136" s="204"/>
      <c r="AE136" s="204"/>
      <c r="AF136" s="204"/>
      <c r="AG136" s="204"/>
      <c r="AH136" s="204"/>
      <c r="AI136" s="204"/>
      <c r="AJ136" s="204"/>
      <c r="AK136" s="204"/>
      <c r="AL136" s="204"/>
      <c r="AM136" s="204"/>
      <c r="AN136" s="204"/>
      <c r="AO136" s="204"/>
      <c r="AP136" s="204"/>
      <c r="AQ136" s="204"/>
      <c r="AR136" s="204"/>
      <c r="AS136" s="204"/>
      <c r="AT136" s="204"/>
    </row>
    <row r="137" spans="15:46" ht="15.75" customHeight="1">
      <c r="O137" s="204"/>
      <c r="P137" s="204"/>
      <c r="Q137" s="204"/>
      <c r="R137" s="204"/>
      <c r="S137" s="204"/>
      <c r="T137" s="204"/>
      <c r="U137" s="204"/>
      <c r="V137" s="204"/>
      <c r="W137" s="204"/>
      <c r="X137" s="204"/>
      <c r="Y137" s="204"/>
      <c r="Z137" s="204"/>
      <c r="AA137" s="204"/>
      <c r="AB137" s="204"/>
      <c r="AC137" s="204"/>
      <c r="AD137" s="204"/>
      <c r="AE137" s="204"/>
      <c r="AF137" s="204"/>
      <c r="AG137" s="204"/>
      <c r="AH137" s="204"/>
      <c r="AI137" s="204"/>
      <c r="AJ137" s="204"/>
      <c r="AK137" s="204"/>
      <c r="AL137" s="204"/>
      <c r="AM137" s="204"/>
      <c r="AN137" s="204"/>
      <c r="AO137" s="204"/>
      <c r="AP137" s="204"/>
      <c r="AQ137" s="204"/>
      <c r="AR137" s="204"/>
      <c r="AS137" s="204"/>
      <c r="AT137" s="204"/>
    </row>
    <row r="138" spans="15:46" ht="15.75" customHeight="1">
      <c r="O138" s="204"/>
      <c r="P138" s="204"/>
      <c r="Q138" s="204"/>
      <c r="R138" s="204"/>
      <c r="S138" s="204"/>
      <c r="T138" s="204"/>
      <c r="U138" s="204"/>
      <c r="V138" s="204"/>
      <c r="W138" s="204"/>
      <c r="X138" s="204"/>
      <c r="Y138" s="204"/>
      <c r="Z138" s="204"/>
      <c r="AA138" s="204"/>
      <c r="AB138" s="204"/>
      <c r="AC138" s="204"/>
      <c r="AD138" s="204"/>
      <c r="AE138" s="204"/>
      <c r="AF138" s="204"/>
      <c r="AG138" s="204"/>
      <c r="AH138" s="204"/>
      <c r="AI138" s="204"/>
      <c r="AJ138" s="204"/>
      <c r="AK138" s="204"/>
      <c r="AL138" s="204"/>
      <c r="AM138" s="204"/>
      <c r="AN138" s="204"/>
      <c r="AO138" s="204"/>
      <c r="AP138" s="204"/>
      <c r="AQ138" s="204"/>
      <c r="AR138" s="204"/>
      <c r="AS138" s="204"/>
      <c r="AT138" s="204"/>
    </row>
    <row r="139" spans="15:46" ht="15.75" customHeight="1">
      <c r="O139" s="204"/>
      <c r="P139" s="204"/>
      <c r="Q139" s="204"/>
      <c r="R139" s="204"/>
      <c r="S139" s="204"/>
      <c r="T139" s="204"/>
      <c r="U139" s="204"/>
      <c r="V139" s="204"/>
      <c r="W139" s="204"/>
      <c r="X139" s="204"/>
      <c r="Y139" s="204"/>
      <c r="Z139" s="204"/>
      <c r="AA139" s="204"/>
      <c r="AB139" s="204"/>
      <c r="AC139" s="204"/>
      <c r="AD139" s="204"/>
      <c r="AE139" s="204"/>
      <c r="AF139" s="204"/>
      <c r="AG139" s="204"/>
      <c r="AH139" s="204"/>
      <c r="AI139" s="204"/>
      <c r="AJ139" s="204"/>
      <c r="AK139" s="204"/>
      <c r="AL139" s="204"/>
      <c r="AM139" s="204"/>
      <c r="AN139" s="204"/>
      <c r="AO139" s="204"/>
      <c r="AP139" s="204"/>
      <c r="AQ139" s="204"/>
      <c r="AR139" s="204"/>
      <c r="AS139" s="204"/>
      <c r="AT139" s="204"/>
    </row>
    <row r="140" spans="15:46" ht="15.75" customHeight="1">
      <c r="O140" s="204"/>
      <c r="P140" s="204"/>
      <c r="Q140" s="204"/>
      <c r="R140" s="204"/>
      <c r="S140" s="204"/>
      <c r="T140" s="204"/>
      <c r="U140" s="204"/>
      <c r="V140" s="204"/>
      <c r="W140" s="204"/>
      <c r="X140" s="204"/>
      <c r="Y140" s="204"/>
      <c r="Z140" s="204"/>
      <c r="AA140" s="204"/>
      <c r="AB140" s="204"/>
      <c r="AC140" s="204"/>
      <c r="AD140" s="204"/>
      <c r="AE140" s="204"/>
      <c r="AF140" s="204"/>
      <c r="AG140" s="204"/>
      <c r="AH140" s="204"/>
      <c r="AI140" s="204"/>
      <c r="AJ140" s="204"/>
      <c r="AK140" s="204"/>
      <c r="AL140" s="204"/>
      <c r="AM140" s="204"/>
      <c r="AN140" s="204"/>
      <c r="AO140" s="204"/>
      <c r="AP140" s="204"/>
      <c r="AQ140" s="204"/>
      <c r="AR140" s="204"/>
      <c r="AS140" s="204"/>
      <c r="AT140" s="204"/>
    </row>
    <row r="141" spans="15:46" ht="15.75" customHeight="1">
      <c r="O141" s="204"/>
      <c r="P141" s="204"/>
      <c r="Q141" s="204"/>
      <c r="R141" s="204"/>
      <c r="S141" s="204"/>
      <c r="T141" s="204"/>
      <c r="U141" s="204"/>
      <c r="V141" s="204"/>
      <c r="W141" s="204"/>
      <c r="X141" s="204"/>
      <c r="Y141" s="204"/>
      <c r="Z141" s="204"/>
      <c r="AA141" s="204"/>
      <c r="AB141" s="204"/>
      <c r="AC141" s="204"/>
      <c r="AD141" s="204"/>
      <c r="AE141" s="204"/>
      <c r="AF141" s="204"/>
      <c r="AG141" s="204"/>
      <c r="AH141" s="204"/>
      <c r="AI141" s="204"/>
      <c r="AJ141" s="204"/>
      <c r="AK141" s="204"/>
      <c r="AL141" s="204"/>
      <c r="AM141" s="204"/>
      <c r="AN141" s="204"/>
      <c r="AO141" s="204"/>
      <c r="AP141" s="204"/>
      <c r="AQ141" s="204"/>
      <c r="AR141" s="204"/>
      <c r="AS141" s="204"/>
      <c r="AT141" s="204"/>
    </row>
    <row r="142" spans="15:46" ht="15.75" customHeight="1">
      <c r="O142" s="204"/>
      <c r="P142" s="204"/>
      <c r="Q142" s="204"/>
      <c r="R142" s="204"/>
      <c r="S142" s="204"/>
      <c r="T142" s="204"/>
      <c r="U142" s="204"/>
      <c r="V142" s="204"/>
      <c r="W142" s="204"/>
      <c r="X142" s="204"/>
      <c r="Y142" s="204"/>
      <c r="Z142" s="204"/>
      <c r="AA142" s="204"/>
      <c r="AB142" s="204"/>
      <c r="AC142" s="204"/>
      <c r="AD142" s="204"/>
      <c r="AE142" s="204"/>
      <c r="AF142" s="204"/>
      <c r="AG142" s="204"/>
      <c r="AH142" s="204"/>
      <c r="AI142" s="204"/>
      <c r="AJ142" s="204"/>
      <c r="AK142" s="204"/>
      <c r="AL142" s="204"/>
      <c r="AM142" s="204"/>
      <c r="AN142" s="204"/>
      <c r="AO142" s="204"/>
      <c r="AP142" s="204"/>
      <c r="AQ142" s="204"/>
      <c r="AR142" s="204"/>
      <c r="AS142" s="204"/>
      <c r="AT142" s="204"/>
    </row>
    <row r="143" spans="15:46" ht="15.75" customHeight="1">
      <c r="O143" s="204"/>
      <c r="P143" s="204"/>
      <c r="Q143" s="204"/>
      <c r="R143" s="204"/>
      <c r="S143" s="204"/>
      <c r="T143" s="204"/>
      <c r="U143" s="204"/>
      <c r="V143" s="204"/>
      <c r="W143" s="204"/>
      <c r="X143" s="204"/>
      <c r="Y143" s="204"/>
      <c r="Z143" s="204"/>
      <c r="AA143" s="204"/>
      <c r="AB143" s="204"/>
      <c r="AC143" s="204"/>
      <c r="AD143" s="204"/>
      <c r="AE143" s="204"/>
      <c r="AF143" s="204"/>
      <c r="AG143" s="204"/>
      <c r="AH143" s="204"/>
      <c r="AI143" s="204"/>
      <c r="AJ143" s="204"/>
      <c r="AK143" s="204"/>
      <c r="AL143" s="204"/>
      <c r="AM143" s="204"/>
      <c r="AN143" s="204"/>
      <c r="AO143" s="204"/>
      <c r="AP143" s="204"/>
      <c r="AQ143" s="204"/>
      <c r="AR143" s="204"/>
      <c r="AS143" s="204"/>
      <c r="AT143" s="204"/>
    </row>
    <row r="144" spans="15:46" ht="15.75" customHeight="1">
      <c r="O144" s="204"/>
      <c r="P144" s="204"/>
      <c r="Q144" s="204"/>
      <c r="R144" s="204"/>
      <c r="S144" s="204"/>
      <c r="T144" s="204"/>
      <c r="U144" s="204"/>
      <c r="V144" s="204"/>
      <c r="W144" s="204"/>
      <c r="X144" s="204"/>
      <c r="Y144" s="204"/>
      <c r="Z144" s="204"/>
      <c r="AA144" s="204"/>
      <c r="AB144" s="204"/>
      <c r="AC144" s="204"/>
      <c r="AD144" s="204"/>
      <c r="AE144" s="204"/>
      <c r="AF144" s="204"/>
      <c r="AG144" s="204"/>
      <c r="AH144" s="204"/>
      <c r="AI144" s="204"/>
      <c r="AJ144" s="204"/>
      <c r="AK144" s="204"/>
      <c r="AL144" s="204"/>
      <c r="AM144" s="204"/>
      <c r="AN144" s="204"/>
      <c r="AO144" s="204"/>
      <c r="AP144" s="204"/>
      <c r="AQ144" s="204"/>
      <c r="AR144" s="204"/>
      <c r="AS144" s="204"/>
      <c r="AT144" s="204"/>
    </row>
    <row r="145" spans="15:46" ht="15.75" customHeight="1">
      <c r="O145" s="204"/>
      <c r="P145" s="204"/>
      <c r="Q145" s="204"/>
      <c r="R145" s="204"/>
      <c r="S145" s="204"/>
      <c r="T145" s="204"/>
      <c r="U145" s="204"/>
      <c r="V145" s="204"/>
      <c r="W145" s="204"/>
      <c r="X145" s="204"/>
      <c r="Y145" s="204"/>
      <c r="Z145" s="204"/>
      <c r="AA145" s="204"/>
      <c r="AB145" s="204"/>
      <c r="AC145" s="204"/>
      <c r="AD145" s="204"/>
      <c r="AE145" s="204"/>
      <c r="AF145" s="204"/>
      <c r="AG145" s="204"/>
      <c r="AH145" s="204"/>
      <c r="AI145" s="204"/>
      <c r="AJ145" s="204"/>
      <c r="AK145" s="204"/>
      <c r="AL145" s="204"/>
      <c r="AM145" s="204"/>
      <c r="AN145" s="204"/>
      <c r="AO145" s="204"/>
      <c r="AP145" s="204"/>
      <c r="AQ145" s="204"/>
      <c r="AR145" s="204"/>
      <c r="AS145" s="204"/>
      <c r="AT145" s="204"/>
    </row>
    <row r="146" spans="15:46" ht="15.75" customHeight="1">
      <c r="O146" s="204"/>
      <c r="P146" s="204"/>
      <c r="Q146" s="204"/>
      <c r="R146" s="204"/>
      <c r="S146" s="204"/>
      <c r="T146" s="204"/>
      <c r="U146" s="204"/>
      <c r="V146" s="204"/>
      <c r="W146" s="204"/>
      <c r="X146" s="204"/>
      <c r="Y146" s="204"/>
      <c r="Z146" s="204"/>
      <c r="AA146" s="204"/>
      <c r="AB146" s="204"/>
      <c r="AC146" s="204"/>
      <c r="AD146" s="204"/>
      <c r="AE146" s="204"/>
      <c r="AF146" s="204"/>
      <c r="AG146" s="204"/>
      <c r="AH146" s="204"/>
      <c r="AI146" s="204"/>
      <c r="AJ146" s="204"/>
      <c r="AK146" s="204"/>
      <c r="AL146" s="204"/>
      <c r="AM146" s="204"/>
      <c r="AN146" s="204"/>
      <c r="AO146" s="204"/>
      <c r="AP146" s="204"/>
      <c r="AQ146" s="204"/>
      <c r="AR146" s="204"/>
      <c r="AS146" s="204"/>
      <c r="AT146" s="204"/>
    </row>
    <row r="147" spans="15:46" ht="15.75" customHeight="1">
      <c r="O147" s="204"/>
      <c r="P147" s="204"/>
      <c r="Q147" s="204"/>
      <c r="R147" s="204"/>
      <c r="S147" s="204"/>
      <c r="T147" s="204"/>
      <c r="U147" s="204"/>
      <c r="V147" s="204"/>
      <c r="W147" s="204"/>
      <c r="X147" s="204"/>
      <c r="Y147" s="204"/>
      <c r="Z147" s="204"/>
      <c r="AA147" s="204"/>
      <c r="AB147" s="204"/>
      <c r="AC147" s="204"/>
      <c r="AD147" s="204"/>
      <c r="AE147" s="204"/>
      <c r="AF147" s="204"/>
      <c r="AG147" s="204"/>
      <c r="AH147" s="204"/>
      <c r="AI147" s="204"/>
      <c r="AJ147" s="204"/>
      <c r="AK147" s="204"/>
      <c r="AL147" s="204"/>
      <c r="AM147" s="204"/>
      <c r="AN147" s="204"/>
      <c r="AO147" s="204"/>
      <c r="AP147" s="204"/>
      <c r="AQ147" s="204"/>
      <c r="AR147" s="204"/>
      <c r="AS147" s="204"/>
      <c r="AT147" s="204"/>
    </row>
    <row r="148" spans="15:46" ht="15.75" customHeight="1">
      <c r="O148" s="204"/>
      <c r="P148" s="204"/>
      <c r="Q148" s="204"/>
      <c r="R148" s="204"/>
      <c r="S148" s="204"/>
      <c r="T148" s="204"/>
      <c r="U148" s="204"/>
      <c r="V148" s="204"/>
      <c r="W148" s="204"/>
      <c r="X148" s="204"/>
      <c r="Y148" s="204"/>
      <c r="Z148" s="204"/>
      <c r="AA148" s="204"/>
      <c r="AB148" s="204"/>
      <c r="AC148" s="204"/>
      <c r="AD148" s="204"/>
      <c r="AE148" s="204"/>
      <c r="AF148" s="204"/>
      <c r="AG148" s="204"/>
      <c r="AH148" s="204"/>
      <c r="AI148" s="204"/>
      <c r="AJ148" s="204"/>
      <c r="AK148" s="204"/>
      <c r="AL148" s="204"/>
      <c r="AM148" s="204"/>
      <c r="AN148" s="204"/>
      <c r="AO148" s="204"/>
      <c r="AP148" s="204"/>
      <c r="AQ148" s="204"/>
      <c r="AR148" s="204"/>
      <c r="AS148" s="204"/>
      <c r="AT148" s="204"/>
    </row>
    <row r="149" spans="15:46" ht="15.75" customHeight="1">
      <c r="O149" s="204"/>
      <c r="P149" s="204"/>
      <c r="Q149" s="204"/>
      <c r="R149" s="204"/>
      <c r="S149" s="204"/>
      <c r="T149" s="204"/>
      <c r="U149" s="204"/>
      <c r="V149" s="204"/>
      <c r="W149" s="204"/>
      <c r="X149" s="204"/>
      <c r="Y149" s="204"/>
      <c r="Z149" s="204"/>
      <c r="AA149" s="204"/>
      <c r="AB149" s="204"/>
      <c r="AC149" s="204"/>
      <c r="AD149" s="204"/>
      <c r="AE149" s="204"/>
      <c r="AF149" s="204"/>
      <c r="AG149" s="204"/>
      <c r="AH149" s="204"/>
      <c r="AI149" s="204"/>
      <c r="AJ149" s="204"/>
      <c r="AK149" s="204"/>
      <c r="AL149" s="204"/>
      <c r="AM149" s="204"/>
      <c r="AN149" s="204"/>
      <c r="AO149" s="204"/>
      <c r="AP149" s="204"/>
      <c r="AQ149" s="204"/>
      <c r="AR149" s="204"/>
      <c r="AS149" s="204"/>
      <c r="AT149" s="204"/>
    </row>
    <row r="150" spans="15:46" ht="15.75" customHeight="1">
      <c r="O150" s="204"/>
      <c r="P150" s="204"/>
      <c r="Q150" s="204"/>
      <c r="R150" s="204"/>
      <c r="S150" s="204"/>
      <c r="T150" s="204"/>
      <c r="U150" s="204"/>
      <c r="V150" s="204"/>
      <c r="W150" s="204"/>
      <c r="X150" s="204"/>
      <c r="Y150" s="204"/>
      <c r="Z150" s="204"/>
      <c r="AA150" s="204"/>
      <c r="AB150" s="204"/>
      <c r="AC150" s="204"/>
      <c r="AD150" s="204"/>
      <c r="AE150" s="204"/>
      <c r="AF150" s="204"/>
      <c r="AG150" s="204"/>
      <c r="AH150" s="204"/>
      <c r="AI150" s="204"/>
      <c r="AJ150" s="204"/>
      <c r="AK150" s="204"/>
      <c r="AL150" s="204"/>
      <c r="AM150" s="204"/>
      <c r="AN150" s="204"/>
      <c r="AO150" s="204"/>
      <c r="AP150" s="204"/>
      <c r="AQ150" s="204"/>
      <c r="AR150" s="204"/>
      <c r="AS150" s="204"/>
      <c r="AT150" s="204"/>
    </row>
    <row r="151" spans="15:46" ht="15.75" customHeight="1">
      <c r="O151" s="204"/>
      <c r="P151" s="204"/>
      <c r="Q151" s="204"/>
      <c r="R151" s="204"/>
      <c r="S151" s="204"/>
      <c r="T151" s="204"/>
      <c r="U151" s="204"/>
      <c r="V151" s="204"/>
      <c r="W151" s="204"/>
      <c r="X151" s="204"/>
      <c r="Y151" s="204"/>
      <c r="Z151" s="204"/>
      <c r="AA151" s="204"/>
      <c r="AB151" s="204"/>
      <c r="AC151" s="204"/>
      <c r="AD151" s="204"/>
      <c r="AE151" s="204"/>
      <c r="AF151" s="204"/>
      <c r="AG151" s="204"/>
      <c r="AH151" s="204"/>
      <c r="AI151" s="204"/>
      <c r="AJ151" s="204"/>
      <c r="AK151" s="204"/>
      <c r="AL151" s="204"/>
      <c r="AM151" s="204"/>
      <c r="AN151" s="204"/>
      <c r="AO151" s="204"/>
      <c r="AP151" s="204"/>
      <c r="AQ151" s="204"/>
      <c r="AR151" s="204"/>
      <c r="AS151" s="204"/>
      <c r="AT151" s="204"/>
    </row>
    <row r="152" spans="15:46" ht="15.75" customHeight="1">
      <c r="O152" s="204"/>
      <c r="P152" s="204"/>
      <c r="Q152" s="204"/>
      <c r="R152" s="204"/>
      <c r="S152" s="204"/>
      <c r="T152" s="204"/>
      <c r="U152" s="204"/>
      <c r="V152" s="204"/>
      <c r="W152" s="204"/>
      <c r="X152" s="204"/>
      <c r="Y152" s="204"/>
      <c r="Z152" s="204"/>
      <c r="AA152" s="204"/>
      <c r="AB152" s="204"/>
      <c r="AC152" s="204"/>
      <c r="AD152" s="204"/>
      <c r="AE152" s="204"/>
      <c r="AF152" s="204"/>
      <c r="AG152" s="204"/>
      <c r="AH152" s="204"/>
      <c r="AI152" s="204"/>
      <c r="AJ152" s="204"/>
      <c r="AK152" s="204"/>
      <c r="AL152" s="204"/>
      <c r="AM152" s="204"/>
      <c r="AN152" s="204"/>
      <c r="AO152" s="204"/>
      <c r="AP152" s="204"/>
      <c r="AQ152" s="204"/>
      <c r="AR152" s="204"/>
      <c r="AS152" s="204"/>
      <c r="AT152" s="204"/>
    </row>
    <row r="153" spans="15:46" ht="15.75" customHeight="1">
      <c r="O153" s="204"/>
      <c r="P153" s="204"/>
      <c r="Q153" s="204"/>
      <c r="R153" s="204"/>
      <c r="S153" s="204"/>
      <c r="T153" s="204"/>
      <c r="U153" s="204"/>
      <c r="V153" s="204"/>
      <c r="W153" s="204"/>
      <c r="X153" s="204"/>
      <c r="Y153" s="204"/>
      <c r="Z153" s="204"/>
      <c r="AA153" s="204"/>
      <c r="AB153" s="204"/>
      <c r="AC153" s="204"/>
      <c r="AD153" s="204"/>
      <c r="AE153" s="204"/>
      <c r="AF153" s="204"/>
      <c r="AG153" s="204"/>
      <c r="AH153" s="204"/>
      <c r="AI153" s="204"/>
      <c r="AJ153" s="204"/>
      <c r="AK153" s="204"/>
      <c r="AL153" s="204"/>
      <c r="AM153" s="204"/>
      <c r="AN153" s="204"/>
      <c r="AO153" s="204"/>
      <c r="AP153" s="204"/>
      <c r="AQ153" s="204"/>
      <c r="AR153" s="204"/>
      <c r="AS153" s="204"/>
      <c r="AT153" s="204"/>
    </row>
    <row r="154" spans="15:46" ht="15.75" customHeight="1">
      <c r="O154" s="204"/>
      <c r="P154" s="204"/>
      <c r="Q154" s="204"/>
      <c r="R154" s="204"/>
      <c r="S154" s="204"/>
      <c r="T154" s="204"/>
      <c r="U154" s="204"/>
      <c r="V154" s="204"/>
      <c r="W154" s="204"/>
      <c r="X154" s="204"/>
      <c r="Y154" s="204"/>
      <c r="Z154" s="204"/>
      <c r="AA154" s="204"/>
      <c r="AB154" s="204"/>
      <c r="AC154" s="204"/>
      <c r="AD154" s="204"/>
      <c r="AE154" s="204"/>
      <c r="AF154" s="204"/>
      <c r="AG154" s="204"/>
      <c r="AH154" s="204"/>
      <c r="AI154" s="204"/>
      <c r="AJ154" s="204"/>
      <c r="AK154" s="204"/>
      <c r="AL154" s="204"/>
      <c r="AM154" s="204"/>
      <c r="AN154" s="204"/>
      <c r="AO154" s="204"/>
      <c r="AP154" s="204"/>
      <c r="AQ154" s="204"/>
      <c r="AR154" s="204"/>
      <c r="AS154" s="204"/>
      <c r="AT154" s="204"/>
    </row>
    <row r="155" spans="15:46" ht="15.75" customHeight="1">
      <c r="O155" s="204"/>
      <c r="P155" s="204"/>
      <c r="Q155" s="204"/>
      <c r="R155" s="204"/>
      <c r="S155" s="204"/>
      <c r="T155" s="204"/>
      <c r="U155" s="204"/>
      <c r="V155" s="204"/>
      <c r="W155" s="204"/>
      <c r="X155" s="204"/>
      <c r="Y155" s="204"/>
      <c r="Z155" s="204"/>
      <c r="AA155" s="204"/>
      <c r="AB155" s="204"/>
      <c r="AC155" s="204"/>
      <c r="AD155" s="204"/>
      <c r="AE155" s="204"/>
      <c r="AF155" s="204"/>
      <c r="AG155" s="204"/>
      <c r="AH155" s="204"/>
      <c r="AI155" s="204"/>
      <c r="AJ155" s="204"/>
      <c r="AK155" s="204"/>
      <c r="AL155" s="204"/>
      <c r="AM155" s="204"/>
      <c r="AN155" s="204"/>
      <c r="AO155" s="204"/>
      <c r="AP155" s="204"/>
      <c r="AQ155" s="204"/>
      <c r="AR155" s="204"/>
      <c r="AS155" s="204"/>
      <c r="AT155" s="204"/>
    </row>
    <row r="156" spans="15:46" ht="15.75" customHeight="1">
      <c r="O156" s="204"/>
      <c r="P156" s="204"/>
      <c r="Q156" s="204"/>
      <c r="R156" s="204"/>
      <c r="S156" s="204"/>
      <c r="T156" s="204"/>
      <c r="U156" s="204"/>
      <c r="V156" s="204"/>
      <c r="W156" s="204"/>
      <c r="X156" s="204"/>
      <c r="Y156" s="204"/>
      <c r="Z156" s="204"/>
      <c r="AA156" s="204"/>
      <c r="AB156" s="204"/>
      <c r="AC156" s="204"/>
      <c r="AD156" s="204"/>
      <c r="AE156" s="204"/>
      <c r="AF156" s="204"/>
      <c r="AG156" s="204"/>
      <c r="AH156" s="204"/>
      <c r="AI156" s="204"/>
      <c r="AJ156" s="204"/>
      <c r="AK156" s="204"/>
      <c r="AL156" s="204"/>
      <c r="AM156" s="204"/>
      <c r="AN156" s="204"/>
      <c r="AO156" s="204"/>
      <c r="AP156" s="204"/>
      <c r="AQ156" s="204"/>
      <c r="AR156" s="204"/>
      <c r="AS156" s="204"/>
      <c r="AT156" s="204"/>
    </row>
    <row r="157" spans="15:46" ht="15.75" customHeight="1">
      <c r="O157" s="204"/>
      <c r="P157" s="204"/>
      <c r="Q157" s="204"/>
      <c r="R157" s="204"/>
      <c r="S157" s="204"/>
      <c r="T157" s="204"/>
      <c r="U157" s="204"/>
      <c r="V157" s="204"/>
      <c r="W157" s="204"/>
      <c r="X157" s="204"/>
      <c r="Y157" s="204"/>
      <c r="Z157" s="204"/>
      <c r="AA157" s="204"/>
      <c r="AB157" s="204"/>
      <c r="AC157" s="204"/>
      <c r="AD157" s="204"/>
      <c r="AE157" s="204"/>
      <c r="AF157" s="204"/>
      <c r="AG157" s="204"/>
      <c r="AH157" s="204"/>
      <c r="AI157" s="204"/>
      <c r="AJ157" s="204"/>
      <c r="AK157" s="204"/>
      <c r="AL157" s="204"/>
      <c r="AM157" s="204"/>
      <c r="AN157" s="204"/>
      <c r="AO157" s="204"/>
      <c r="AP157" s="204"/>
      <c r="AQ157" s="204"/>
      <c r="AR157" s="204"/>
      <c r="AS157" s="204"/>
      <c r="AT157" s="204"/>
    </row>
    <row r="158" spans="15:46" ht="15.75" customHeight="1">
      <c r="O158" s="204"/>
      <c r="P158" s="204"/>
      <c r="Q158" s="204"/>
      <c r="R158" s="204"/>
      <c r="S158" s="204"/>
      <c r="T158" s="204"/>
      <c r="U158" s="204"/>
      <c r="V158" s="204"/>
      <c r="W158" s="204"/>
      <c r="X158" s="204"/>
      <c r="Y158" s="204"/>
      <c r="Z158" s="204"/>
      <c r="AA158" s="204"/>
      <c r="AB158" s="204"/>
      <c r="AC158" s="204"/>
      <c r="AD158" s="204"/>
      <c r="AE158" s="204"/>
      <c r="AF158" s="204"/>
      <c r="AG158" s="204"/>
      <c r="AH158" s="204"/>
      <c r="AI158" s="204"/>
      <c r="AJ158" s="204"/>
      <c r="AK158" s="204"/>
      <c r="AL158" s="204"/>
      <c r="AM158" s="204"/>
      <c r="AN158" s="204"/>
      <c r="AO158" s="204"/>
      <c r="AP158" s="204"/>
      <c r="AQ158" s="204"/>
      <c r="AR158" s="204"/>
      <c r="AS158" s="204"/>
      <c r="AT158" s="204"/>
    </row>
    <row r="159" spans="15:46" ht="15.75" customHeight="1">
      <c r="O159" s="204"/>
      <c r="P159" s="204"/>
      <c r="Q159" s="204"/>
      <c r="R159" s="204"/>
      <c r="S159" s="204"/>
      <c r="T159" s="204"/>
      <c r="U159" s="204"/>
      <c r="V159" s="204"/>
      <c r="W159" s="204"/>
      <c r="X159" s="204"/>
      <c r="Y159" s="204"/>
      <c r="Z159" s="204"/>
      <c r="AA159" s="204"/>
      <c r="AB159" s="204"/>
      <c r="AC159" s="204"/>
      <c r="AD159" s="204"/>
      <c r="AE159" s="204"/>
      <c r="AF159" s="204"/>
      <c r="AG159" s="204"/>
      <c r="AH159" s="204"/>
      <c r="AI159" s="204"/>
      <c r="AJ159" s="204"/>
      <c r="AK159" s="204"/>
      <c r="AL159" s="204"/>
      <c r="AM159" s="204"/>
      <c r="AN159" s="204"/>
      <c r="AO159" s="204"/>
      <c r="AP159" s="204"/>
      <c r="AQ159" s="204"/>
      <c r="AR159" s="204"/>
      <c r="AS159" s="204"/>
      <c r="AT159" s="204"/>
    </row>
    <row r="160" spans="15:46" ht="15.75" customHeight="1">
      <c r="O160" s="204"/>
      <c r="P160" s="204"/>
      <c r="Q160" s="204"/>
      <c r="R160" s="204"/>
      <c r="S160" s="204"/>
      <c r="T160" s="204"/>
      <c r="U160" s="204"/>
      <c r="V160" s="204"/>
      <c r="W160" s="204"/>
      <c r="X160" s="204"/>
      <c r="Y160" s="204"/>
      <c r="Z160" s="204"/>
      <c r="AA160" s="204"/>
      <c r="AB160" s="204"/>
      <c r="AC160" s="204"/>
      <c r="AD160" s="204"/>
      <c r="AE160" s="204"/>
      <c r="AF160" s="204"/>
      <c r="AG160" s="204"/>
      <c r="AH160" s="204"/>
      <c r="AI160" s="204"/>
      <c r="AJ160" s="204"/>
      <c r="AK160" s="204"/>
      <c r="AL160" s="204"/>
      <c r="AM160" s="204"/>
      <c r="AN160" s="204"/>
      <c r="AO160" s="204"/>
      <c r="AP160" s="204"/>
      <c r="AQ160" s="204"/>
      <c r="AR160" s="204"/>
      <c r="AS160" s="204"/>
      <c r="AT160" s="204"/>
    </row>
    <row r="161" spans="15:46" ht="15.75" customHeight="1">
      <c r="O161" s="204"/>
      <c r="P161" s="204"/>
      <c r="Q161" s="204"/>
      <c r="R161" s="204"/>
      <c r="S161" s="204"/>
      <c r="T161" s="204"/>
      <c r="U161" s="204"/>
      <c r="V161" s="204"/>
      <c r="W161" s="204"/>
      <c r="X161" s="204"/>
      <c r="Y161" s="204"/>
      <c r="Z161" s="204"/>
      <c r="AA161" s="204"/>
      <c r="AB161" s="204"/>
      <c r="AC161" s="204"/>
      <c r="AD161" s="204"/>
      <c r="AE161" s="204"/>
      <c r="AF161" s="204"/>
      <c r="AG161" s="204"/>
      <c r="AH161" s="204"/>
      <c r="AI161" s="204"/>
      <c r="AJ161" s="204"/>
      <c r="AK161" s="204"/>
      <c r="AL161" s="204"/>
      <c r="AM161" s="204"/>
      <c r="AN161" s="204"/>
      <c r="AO161" s="204"/>
      <c r="AP161" s="204"/>
      <c r="AQ161" s="204"/>
      <c r="AR161" s="204"/>
      <c r="AS161" s="204"/>
      <c r="AT161" s="204"/>
    </row>
    <row r="162" spans="15:46" ht="15.75" customHeight="1">
      <c r="O162" s="204"/>
      <c r="P162" s="204"/>
      <c r="Q162" s="204"/>
      <c r="R162" s="204"/>
      <c r="S162" s="204"/>
      <c r="T162" s="204"/>
      <c r="U162" s="204"/>
      <c r="V162" s="204"/>
      <c r="W162" s="204"/>
      <c r="X162" s="204"/>
      <c r="Y162" s="204"/>
      <c r="Z162" s="204"/>
      <c r="AA162" s="204"/>
      <c r="AB162" s="204"/>
      <c r="AC162" s="204"/>
      <c r="AD162" s="204"/>
      <c r="AE162" s="204"/>
      <c r="AF162" s="204"/>
      <c r="AG162" s="204"/>
      <c r="AH162" s="204"/>
      <c r="AI162" s="204"/>
      <c r="AJ162" s="204"/>
      <c r="AK162" s="204"/>
      <c r="AL162" s="204"/>
      <c r="AM162" s="204"/>
      <c r="AN162" s="204"/>
      <c r="AO162" s="204"/>
      <c r="AP162" s="204"/>
      <c r="AQ162" s="204"/>
      <c r="AR162" s="204"/>
      <c r="AS162" s="204"/>
      <c r="AT162" s="204"/>
    </row>
    <row r="163" spans="15:46" ht="15.75" customHeight="1">
      <c r="O163" s="204"/>
      <c r="P163" s="204"/>
      <c r="Q163" s="204"/>
      <c r="R163" s="204"/>
      <c r="S163" s="204"/>
      <c r="T163" s="204"/>
      <c r="U163" s="204"/>
      <c r="V163" s="204"/>
      <c r="W163" s="204"/>
      <c r="X163" s="204"/>
      <c r="Y163" s="204"/>
      <c r="Z163" s="204"/>
      <c r="AA163" s="204"/>
      <c r="AB163" s="204"/>
      <c r="AC163" s="204"/>
      <c r="AD163" s="204"/>
      <c r="AE163" s="204"/>
      <c r="AF163" s="204"/>
      <c r="AG163" s="204"/>
      <c r="AH163" s="204"/>
      <c r="AI163" s="204"/>
      <c r="AJ163" s="204"/>
      <c r="AK163" s="204"/>
      <c r="AL163" s="204"/>
      <c r="AM163" s="204"/>
      <c r="AN163" s="204"/>
      <c r="AO163" s="204"/>
      <c r="AP163" s="204"/>
      <c r="AQ163" s="204"/>
      <c r="AR163" s="204"/>
      <c r="AS163" s="204"/>
      <c r="AT163" s="204"/>
    </row>
    <row r="164" spans="15:46" ht="15.75" customHeight="1">
      <c r="O164" s="204"/>
      <c r="P164" s="204"/>
      <c r="Q164" s="204"/>
      <c r="R164" s="204"/>
      <c r="S164" s="204"/>
      <c r="T164" s="204"/>
      <c r="U164" s="204"/>
      <c r="V164" s="204"/>
      <c r="W164" s="204"/>
      <c r="X164" s="204"/>
      <c r="Y164" s="204"/>
      <c r="Z164" s="204"/>
      <c r="AA164" s="204"/>
      <c r="AB164" s="204"/>
      <c r="AC164" s="204"/>
      <c r="AD164" s="204"/>
      <c r="AE164" s="204"/>
      <c r="AF164" s="204"/>
      <c r="AG164" s="204"/>
      <c r="AH164" s="204"/>
      <c r="AI164" s="204"/>
      <c r="AJ164" s="204"/>
      <c r="AK164" s="204"/>
      <c r="AL164" s="204"/>
      <c r="AM164" s="204"/>
      <c r="AN164" s="204"/>
      <c r="AO164" s="204"/>
      <c r="AP164" s="204"/>
      <c r="AQ164" s="204"/>
      <c r="AR164" s="204"/>
      <c r="AS164" s="204"/>
      <c r="AT164" s="204"/>
    </row>
    <row r="165" spans="15:46" ht="15.75" customHeight="1">
      <c r="O165" s="204"/>
      <c r="P165" s="204"/>
      <c r="Q165" s="204"/>
      <c r="R165" s="204"/>
      <c r="S165" s="204"/>
      <c r="T165" s="204"/>
      <c r="U165" s="204"/>
      <c r="V165" s="204"/>
      <c r="W165" s="204"/>
      <c r="X165" s="204"/>
      <c r="Y165" s="204"/>
      <c r="Z165" s="204"/>
      <c r="AA165" s="204"/>
      <c r="AB165" s="204"/>
      <c r="AC165" s="204"/>
      <c r="AD165" s="204"/>
      <c r="AE165" s="204"/>
      <c r="AF165" s="204"/>
      <c r="AG165" s="204"/>
      <c r="AH165" s="204"/>
      <c r="AI165" s="204"/>
      <c r="AJ165" s="204"/>
      <c r="AK165" s="204"/>
      <c r="AL165" s="204"/>
      <c r="AM165" s="204"/>
      <c r="AN165" s="204"/>
      <c r="AO165" s="204"/>
      <c r="AP165" s="204"/>
      <c r="AQ165" s="204"/>
      <c r="AR165" s="204"/>
      <c r="AS165" s="204"/>
      <c r="AT165" s="204"/>
    </row>
    <row r="166" spans="15:46" ht="15.75" customHeight="1">
      <c r="O166" s="204"/>
      <c r="P166" s="204"/>
      <c r="Q166" s="204"/>
      <c r="R166" s="204"/>
      <c r="S166" s="204"/>
      <c r="T166" s="204"/>
      <c r="U166" s="204"/>
      <c r="V166" s="204"/>
      <c r="W166" s="204"/>
      <c r="X166" s="204"/>
      <c r="Y166" s="204"/>
      <c r="Z166" s="204"/>
      <c r="AA166" s="204"/>
      <c r="AB166" s="204"/>
      <c r="AC166" s="204"/>
      <c r="AD166" s="204"/>
      <c r="AE166" s="204"/>
      <c r="AF166" s="204"/>
      <c r="AG166" s="204"/>
      <c r="AH166" s="204"/>
      <c r="AI166" s="204"/>
      <c r="AJ166" s="204"/>
      <c r="AK166" s="204"/>
      <c r="AL166" s="204"/>
      <c r="AM166" s="204"/>
      <c r="AN166" s="204"/>
      <c r="AO166" s="204"/>
      <c r="AP166" s="204"/>
      <c r="AQ166" s="204"/>
      <c r="AR166" s="204"/>
      <c r="AS166" s="204"/>
      <c r="AT166" s="204"/>
    </row>
    <row r="167" spans="15:46" ht="15.75" customHeight="1">
      <c r="O167" s="204"/>
      <c r="P167" s="204"/>
      <c r="Q167" s="204"/>
      <c r="R167" s="204"/>
      <c r="S167" s="204"/>
      <c r="T167" s="204"/>
      <c r="U167" s="204"/>
      <c r="V167" s="204"/>
      <c r="W167" s="204"/>
      <c r="X167" s="204"/>
      <c r="Y167" s="204"/>
      <c r="Z167" s="204"/>
      <c r="AA167" s="204"/>
      <c r="AB167" s="204"/>
      <c r="AC167" s="204"/>
      <c r="AD167" s="204"/>
      <c r="AE167" s="204"/>
      <c r="AF167" s="204"/>
      <c r="AG167" s="204"/>
      <c r="AH167" s="204"/>
      <c r="AI167" s="204"/>
      <c r="AJ167" s="204"/>
      <c r="AK167" s="204"/>
      <c r="AL167" s="204"/>
      <c r="AM167" s="204"/>
      <c r="AN167" s="204"/>
      <c r="AO167" s="204"/>
      <c r="AP167" s="204"/>
      <c r="AQ167" s="204"/>
      <c r="AR167" s="204"/>
      <c r="AS167" s="204"/>
      <c r="AT167" s="204"/>
    </row>
    <row r="168" spans="15:46" ht="15.75" customHeight="1">
      <c r="O168" s="204"/>
      <c r="P168" s="204"/>
      <c r="Q168" s="204"/>
      <c r="R168" s="204"/>
      <c r="S168" s="204"/>
      <c r="T168" s="204"/>
      <c r="U168" s="204"/>
      <c r="V168" s="204"/>
      <c r="W168" s="204"/>
      <c r="X168" s="204"/>
      <c r="Y168" s="204"/>
      <c r="Z168" s="204"/>
      <c r="AA168" s="204"/>
      <c r="AB168" s="204"/>
      <c r="AC168" s="204"/>
      <c r="AD168" s="204"/>
      <c r="AE168" s="204"/>
      <c r="AF168" s="204"/>
      <c r="AG168" s="204"/>
      <c r="AH168" s="204"/>
      <c r="AI168" s="204"/>
      <c r="AJ168" s="204"/>
      <c r="AK168" s="204"/>
      <c r="AL168" s="204"/>
      <c r="AM168" s="204"/>
      <c r="AN168" s="204"/>
      <c r="AO168" s="204"/>
      <c r="AP168" s="204"/>
      <c r="AQ168" s="204"/>
      <c r="AR168" s="204"/>
      <c r="AS168" s="204"/>
      <c r="AT168" s="204"/>
    </row>
    <row r="169" spans="15:46" ht="15.75" customHeight="1">
      <c r="O169" s="204"/>
      <c r="P169" s="204"/>
      <c r="Q169" s="204"/>
      <c r="R169" s="204"/>
      <c r="S169" s="204"/>
      <c r="T169" s="204"/>
      <c r="U169" s="204"/>
      <c r="V169" s="204"/>
      <c r="W169" s="204"/>
      <c r="X169" s="204"/>
      <c r="Y169" s="204"/>
      <c r="Z169" s="204"/>
      <c r="AA169" s="204"/>
      <c r="AB169" s="204"/>
      <c r="AC169" s="204"/>
      <c r="AD169" s="204"/>
      <c r="AE169" s="204"/>
      <c r="AF169" s="204"/>
      <c r="AG169" s="204"/>
      <c r="AH169" s="204"/>
      <c r="AI169" s="204"/>
      <c r="AJ169" s="204"/>
      <c r="AK169" s="204"/>
      <c r="AL169" s="204"/>
      <c r="AM169" s="204"/>
      <c r="AN169" s="204"/>
      <c r="AO169" s="204"/>
      <c r="AP169" s="204"/>
      <c r="AQ169" s="204"/>
      <c r="AR169" s="204"/>
      <c r="AS169" s="204"/>
      <c r="AT169" s="204"/>
    </row>
    <row r="170" spans="15:46" ht="15.75" customHeight="1">
      <c r="O170" s="204"/>
      <c r="P170" s="204"/>
      <c r="Q170" s="204"/>
      <c r="R170" s="204"/>
      <c r="S170" s="204"/>
      <c r="T170" s="204"/>
      <c r="U170" s="204"/>
      <c r="V170" s="204"/>
      <c r="W170" s="204"/>
      <c r="X170" s="204"/>
      <c r="Y170" s="204"/>
      <c r="Z170" s="204"/>
      <c r="AA170" s="204"/>
      <c r="AB170" s="204"/>
      <c r="AC170" s="204"/>
      <c r="AD170" s="204"/>
      <c r="AE170" s="204"/>
      <c r="AF170" s="204"/>
      <c r="AG170" s="204"/>
      <c r="AH170" s="204"/>
      <c r="AI170" s="204"/>
      <c r="AJ170" s="204"/>
      <c r="AK170" s="204"/>
      <c r="AL170" s="204"/>
      <c r="AM170" s="204"/>
      <c r="AN170" s="204"/>
      <c r="AO170" s="204"/>
      <c r="AP170" s="204"/>
      <c r="AQ170" s="204"/>
      <c r="AR170" s="204"/>
      <c r="AS170" s="204"/>
      <c r="AT170" s="204"/>
    </row>
    <row r="171" spans="15:46" ht="15.75" customHeight="1">
      <c r="O171" s="204"/>
      <c r="P171" s="204"/>
      <c r="Q171" s="204"/>
      <c r="R171" s="204"/>
      <c r="S171" s="204"/>
      <c r="T171" s="204"/>
      <c r="U171" s="204"/>
      <c r="V171" s="204"/>
      <c r="W171" s="204"/>
      <c r="X171" s="204"/>
      <c r="Y171" s="204"/>
      <c r="Z171" s="204"/>
      <c r="AA171" s="204"/>
      <c r="AB171" s="204"/>
      <c r="AC171" s="204"/>
      <c r="AD171" s="204"/>
      <c r="AE171" s="204"/>
      <c r="AF171" s="204"/>
      <c r="AG171" s="204"/>
      <c r="AH171" s="204"/>
      <c r="AI171" s="204"/>
      <c r="AJ171" s="204"/>
      <c r="AK171" s="204"/>
      <c r="AL171" s="204"/>
      <c r="AM171" s="204"/>
      <c r="AN171" s="204"/>
      <c r="AO171" s="204"/>
      <c r="AP171" s="204"/>
      <c r="AQ171" s="204"/>
      <c r="AR171" s="204"/>
      <c r="AS171" s="204"/>
      <c r="AT171" s="204"/>
    </row>
    <row r="172" spans="15:46" ht="15.75" customHeight="1">
      <c r="O172" s="204"/>
      <c r="P172" s="204"/>
      <c r="Q172" s="204"/>
      <c r="R172" s="204"/>
      <c r="S172" s="204"/>
      <c r="T172" s="204"/>
      <c r="U172" s="204"/>
      <c r="V172" s="204"/>
      <c r="W172" s="204"/>
      <c r="X172" s="204"/>
      <c r="Y172" s="204"/>
      <c r="Z172" s="204"/>
      <c r="AA172" s="204"/>
      <c r="AB172" s="204"/>
      <c r="AC172" s="204"/>
      <c r="AD172" s="204"/>
      <c r="AE172" s="204"/>
      <c r="AF172" s="204"/>
      <c r="AG172" s="204"/>
      <c r="AH172" s="204"/>
      <c r="AI172" s="204"/>
      <c r="AJ172" s="204"/>
      <c r="AK172" s="204"/>
      <c r="AL172" s="204"/>
      <c r="AM172" s="204"/>
      <c r="AN172" s="204"/>
      <c r="AO172" s="204"/>
      <c r="AP172" s="204"/>
      <c r="AQ172" s="204"/>
      <c r="AR172" s="204"/>
      <c r="AS172" s="204"/>
      <c r="AT172" s="204"/>
    </row>
    <row r="173" spans="15:46" ht="15.75" customHeight="1">
      <c r="O173" s="204"/>
      <c r="P173" s="204"/>
      <c r="Q173" s="204"/>
      <c r="R173" s="204"/>
      <c r="S173" s="204"/>
      <c r="T173" s="204"/>
      <c r="U173" s="204"/>
      <c r="V173" s="204"/>
      <c r="W173" s="204"/>
      <c r="X173" s="204"/>
      <c r="Y173" s="204"/>
      <c r="Z173" s="204"/>
      <c r="AA173" s="204"/>
      <c r="AB173" s="204"/>
      <c r="AC173" s="204"/>
      <c r="AD173" s="204"/>
      <c r="AE173" s="204"/>
      <c r="AF173" s="204"/>
      <c r="AG173" s="204"/>
      <c r="AH173" s="204"/>
      <c r="AI173" s="204"/>
      <c r="AJ173" s="204"/>
      <c r="AK173" s="204"/>
      <c r="AL173" s="204"/>
      <c r="AM173" s="204"/>
      <c r="AN173" s="204"/>
      <c r="AO173" s="204"/>
      <c r="AP173" s="204"/>
      <c r="AQ173" s="204"/>
      <c r="AR173" s="204"/>
      <c r="AS173" s="204"/>
      <c r="AT173" s="204"/>
    </row>
    <row r="174" spans="15:46" ht="15.75" customHeight="1">
      <c r="O174" s="204"/>
      <c r="P174" s="204"/>
      <c r="Q174" s="204"/>
      <c r="R174" s="204"/>
      <c r="S174" s="204"/>
      <c r="T174" s="204"/>
      <c r="U174" s="204"/>
      <c r="V174" s="204"/>
      <c r="W174" s="204"/>
      <c r="X174" s="204"/>
      <c r="Y174" s="204"/>
      <c r="Z174" s="204"/>
      <c r="AA174" s="204"/>
      <c r="AB174" s="204"/>
      <c r="AC174" s="204"/>
      <c r="AD174" s="204"/>
      <c r="AE174" s="204"/>
      <c r="AF174" s="204"/>
      <c r="AG174" s="204"/>
      <c r="AH174" s="204"/>
      <c r="AI174" s="204"/>
      <c r="AJ174" s="204"/>
      <c r="AK174" s="204"/>
      <c r="AL174" s="204"/>
      <c r="AM174" s="204"/>
      <c r="AN174" s="204"/>
      <c r="AO174" s="204"/>
      <c r="AP174" s="204"/>
      <c r="AQ174" s="204"/>
      <c r="AR174" s="204"/>
      <c r="AS174" s="204"/>
      <c r="AT174" s="204"/>
    </row>
    <row r="175" spans="15:46" ht="15.75" customHeight="1">
      <c r="O175" s="204"/>
      <c r="P175" s="204"/>
      <c r="Q175" s="204"/>
      <c r="R175" s="204"/>
      <c r="S175" s="204"/>
      <c r="T175" s="204"/>
      <c r="U175" s="204"/>
      <c r="V175" s="204"/>
      <c r="W175" s="204"/>
      <c r="X175" s="204"/>
      <c r="Y175" s="204"/>
      <c r="Z175" s="204"/>
      <c r="AA175" s="204"/>
      <c r="AB175" s="204"/>
      <c r="AC175" s="204"/>
      <c r="AD175" s="204"/>
      <c r="AE175" s="204"/>
      <c r="AF175" s="204"/>
      <c r="AG175" s="204"/>
      <c r="AH175" s="204"/>
      <c r="AI175" s="204"/>
      <c r="AJ175" s="204"/>
      <c r="AK175" s="204"/>
      <c r="AL175" s="204"/>
      <c r="AM175" s="204"/>
      <c r="AN175" s="204"/>
      <c r="AO175" s="204"/>
      <c r="AP175" s="204"/>
      <c r="AQ175" s="204"/>
      <c r="AR175" s="204"/>
      <c r="AS175" s="204"/>
      <c r="AT175" s="204"/>
    </row>
    <row r="176" spans="15:46" ht="15.75" customHeight="1">
      <c r="O176" s="204"/>
      <c r="P176" s="204"/>
      <c r="Q176" s="204"/>
      <c r="R176" s="204"/>
      <c r="S176" s="204"/>
      <c r="T176" s="204"/>
      <c r="U176" s="204"/>
      <c r="V176" s="204"/>
      <c r="W176" s="204"/>
      <c r="X176" s="204"/>
      <c r="Y176" s="204"/>
      <c r="Z176" s="204"/>
      <c r="AA176" s="204"/>
      <c r="AB176" s="204"/>
      <c r="AC176" s="204"/>
      <c r="AD176" s="204"/>
      <c r="AE176" s="204"/>
      <c r="AF176" s="204"/>
      <c r="AG176" s="204"/>
      <c r="AH176" s="204"/>
      <c r="AI176" s="204"/>
      <c r="AJ176" s="204"/>
      <c r="AK176" s="204"/>
      <c r="AL176" s="204"/>
      <c r="AM176" s="204"/>
      <c r="AN176" s="204"/>
      <c r="AO176" s="204"/>
      <c r="AP176" s="204"/>
      <c r="AQ176" s="204"/>
      <c r="AR176" s="204"/>
      <c r="AS176" s="204"/>
      <c r="AT176" s="204"/>
    </row>
    <row r="177" spans="15:46" ht="15.75" customHeight="1">
      <c r="O177" s="204"/>
      <c r="P177" s="204"/>
      <c r="Q177" s="204"/>
      <c r="R177" s="204"/>
      <c r="S177" s="204"/>
      <c r="T177" s="204"/>
      <c r="U177" s="204"/>
      <c r="V177" s="204"/>
      <c r="W177" s="204"/>
      <c r="X177" s="204"/>
      <c r="Y177" s="204"/>
      <c r="Z177" s="204"/>
      <c r="AA177" s="204"/>
      <c r="AB177" s="204"/>
      <c r="AC177" s="204"/>
      <c r="AD177" s="204"/>
      <c r="AE177" s="204"/>
      <c r="AF177" s="204"/>
      <c r="AG177" s="204"/>
      <c r="AH177" s="204"/>
      <c r="AI177" s="204"/>
      <c r="AJ177" s="204"/>
      <c r="AK177" s="204"/>
      <c r="AL177" s="204"/>
      <c r="AM177" s="204"/>
      <c r="AN177" s="204"/>
      <c r="AO177" s="204"/>
      <c r="AP177" s="204"/>
      <c r="AQ177" s="204"/>
      <c r="AR177" s="204"/>
      <c r="AS177" s="204"/>
      <c r="AT177" s="204"/>
    </row>
    <row r="178" spans="15:46" ht="15.75" customHeight="1">
      <c r="O178" s="204"/>
      <c r="P178" s="204"/>
      <c r="Q178" s="204"/>
      <c r="R178" s="204"/>
      <c r="S178" s="204"/>
      <c r="T178" s="204"/>
      <c r="U178" s="204"/>
      <c r="V178" s="204"/>
      <c r="W178" s="204"/>
      <c r="X178" s="204"/>
      <c r="Y178" s="204"/>
      <c r="Z178" s="204"/>
      <c r="AA178" s="204"/>
      <c r="AB178" s="204"/>
      <c r="AC178" s="204"/>
      <c r="AD178" s="204"/>
      <c r="AE178" s="204"/>
      <c r="AF178" s="204"/>
      <c r="AG178" s="204"/>
      <c r="AH178" s="204"/>
      <c r="AI178" s="204"/>
      <c r="AJ178" s="204"/>
      <c r="AK178" s="204"/>
      <c r="AL178" s="204"/>
      <c r="AM178" s="204"/>
      <c r="AN178" s="204"/>
      <c r="AO178" s="204"/>
      <c r="AP178" s="204"/>
      <c r="AQ178" s="204"/>
      <c r="AR178" s="204"/>
      <c r="AS178" s="204"/>
      <c r="AT178" s="204"/>
    </row>
    <row r="179" spans="15:46" ht="15.75" customHeight="1">
      <c r="O179" s="204"/>
      <c r="P179" s="204"/>
      <c r="Q179" s="204"/>
      <c r="R179" s="204"/>
      <c r="S179" s="204"/>
      <c r="T179" s="204"/>
      <c r="U179" s="204"/>
      <c r="V179" s="204"/>
      <c r="W179" s="204"/>
      <c r="X179" s="204"/>
      <c r="Y179" s="204"/>
      <c r="Z179" s="204"/>
      <c r="AA179" s="204"/>
      <c r="AB179" s="204"/>
      <c r="AC179" s="204"/>
      <c r="AD179" s="204"/>
      <c r="AE179" s="204"/>
      <c r="AF179" s="204"/>
      <c r="AG179" s="204"/>
      <c r="AH179" s="204"/>
      <c r="AI179" s="204"/>
      <c r="AJ179" s="204"/>
      <c r="AK179" s="204"/>
      <c r="AL179" s="204"/>
      <c r="AM179" s="204"/>
      <c r="AN179" s="204"/>
      <c r="AO179" s="204"/>
      <c r="AP179" s="204"/>
      <c r="AQ179" s="204"/>
      <c r="AR179" s="204"/>
      <c r="AS179" s="204"/>
      <c r="AT179" s="204"/>
    </row>
    <row r="180" spans="15:46" ht="15.75" customHeight="1">
      <c r="O180" s="204"/>
      <c r="P180" s="204"/>
      <c r="Q180" s="204"/>
      <c r="R180" s="204"/>
      <c r="S180" s="204"/>
      <c r="T180" s="204"/>
      <c r="U180" s="204"/>
      <c r="V180" s="204"/>
      <c r="W180" s="204"/>
      <c r="X180" s="204"/>
      <c r="Y180" s="204"/>
      <c r="Z180" s="204"/>
      <c r="AA180" s="204"/>
      <c r="AB180" s="204"/>
      <c r="AC180" s="204"/>
      <c r="AD180" s="204"/>
      <c r="AE180" s="204"/>
      <c r="AF180" s="204"/>
      <c r="AG180" s="204"/>
      <c r="AH180" s="204"/>
      <c r="AI180" s="204"/>
      <c r="AJ180" s="204"/>
      <c r="AK180" s="204"/>
      <c r="AL180" s="204"/>
      <c r="AM180" s="204"/>
      <c r="AN180" s="204"/>
      <c r="AO180" s="204"/>
      <c r="AP180" s="204"/>
      <c r="AQ180" s="204"/>
      <c r="AR180" s="204"/>
      <c r="AS180" s="204"/>
      <c r="AT180" s="204"/>
    </row>
    <row r="181" spans="15:46" ht="15.75" customHeight="1">
      <c r="O181" s="204"/>
      <c r="P181" s="204"/>
      <c r="Q181" s="204"/>
      <c r="R181" s="204"/>
      <c r="S181" s="204"/>
      <c r="T181" s="204"/>
      <c r="U181" s="204"/>
      <c r="V181" s="204"/>
      <c r="W181" s="204"/>
      <c r="X181" s="204"/>
      <c r="Y181" s="204"/>
      <c r="Z181" s="204"/>
      <c r="AA181" s="204"/>
      <c r="AB181" s="204"/>
      <c r="AC181" s="204"/>
      <c r="AD181" s="204"/>
      <c r="AE181" s="204"/>
      <c r="AF181" s="204"/>
      <c r="AG181" s="204"/>
      <c r="AH181" s="204"/>
      <c r="AI181" s="204"/>
      <c r="AJ181" s="204"/>
      <c r="AK181" s="204"/>
      <c r="AL181" s="204"/>
      <c r="AM181" s="204"/>
      <c r="AN181" s="204"/>
      <c r="AO181" s="204"/>
      <c r="AP181" s="204"/>
      <c r="AQ181" s="204"/>
      <c r="AR181" s="204"/>
      <c r="AS181" s="204"/>
      <c r="AT181" s="204"/>
    </row>
    <row r="182" spans="15:46" ht="15.75" customHeight="1">
      <c r="O182" s="204"/>
      <c r="P182" s="204"/>
      <c r="Q182" s="204"/>
      <c r="R182" s="204"/>
      <c r="S182" s="204"/>
      <c r="T182" s="204"/>
      <c r="U182" s="204"/>
      <c r="V182" s="204"/>
      <c r="W182" s="204"/>
      <c r="X182" s="204"/>
      <c r="Y182" s="204"/>
      <c r="Z182" s="204"/>
      <c r="AA182" s="204"/>
      <c r="AB182" s="204"/>
      <c r="AC182" s="204"/>
      <c r="AD182" s="204"/>
      <c r="AE182" s="204"/>
      <c r="AF182" s="204"/>
      <c r="AG182" s="204"/>
      <c r="AH182" s="204"/>
      <c r="AI182" s="204"/>
      <c r="AJ182" s="204"/>
      <c r="AK182" s="204"/>
      <c r="AL182" s="204"/>
      <c r="AM182" s="204"/>
      <c r="AN182" s="204"/>
      <c r="AO182" s="204"/>
      <c r="AP182" s="204"/>
      <c r="AQ182" s="204"/>
      <c r="AR182" s="204"/>
      <c r="AS182" s="204"/>
      <c r="AT182" s="204"/>
    </row>
    <row r="183" spans="15:46" ht="15.75" customHeight="1">
      <c r="O183" s="204"/>
      <c r="P183" s="204"/>
      <c r="Q183" s="204"/>
      <c r="R183" s="204"/>
      <c r="S183" s="204"/>
      <c r="T183" s="204"/>
      <c r="U183" s="204"/>
      <c r="V183" s="204"/>
      <c r="W183" s="204"/>
      <c r="X183" s="204"/>
      <c r="Y183" s="204"/>
      <c r="Z183" s="204"/>
      <c r="AA183" s="204"/>
      <c r="AB183" s="204"/>
      <c r="AC183" s="204"/>
      <c r="AD183" s="204"/>
      <c r="AE183" s="204"/>
      <c r="AF183" s="204"/>
      <c r="AG183" s="204"/>
      <c r="AH183" s="204"/>
      <c r="AI183" s="204"/>
      <c r="AJ183" s="204"/>
      <c r="AK183" s="204"/>
      <c r="AL183" s="204"/>
      <c r="AM183" s="204"/>
      <c r="AN183" s="204"/>
      <c r="AO183" s="204"/>
      <c r="AP183" s="204"/>
      <c r="AQ183" s="204"/>
      <c r="AR183" s="204"/>
      <c r="AS183" s="204"/>
      <c r="AT183" s="204"/>
    </row>
    <row r="184" spans="15:46" ht="15.75" customHeight="1">
      <c r="O184" s="204"/>
      <c r="P184" s="204"/>
      <c r="Q184" s="204"/>
      <c r="R184" s="204"/>
      <c r="S184" s="204"/>
      <c r="T184" s="204"/>
      <c r="U184" s="204"/>
      <c r="V184" s="204"/>
      <c r="W184" s="204"/>
      <c r="X184" s="204"/>
      <c r="Y184" s="204"/>
      <c r="Z184" s="204"/>
      <c r="AA184" s="204"/>
      <c r="AB184" s="204"/>
      <c r="AC184" s="204"/>
      <c r="AD184" s="204"/>
      <c r="AE184" s="204"/>
      <c r="AF184" s="204"/>
      <c r="AG184" s="204"/>
      <c r="AH184" s="204"/>
      <c r="AI184" s="204"/>
      <c r="AJ184" s="204"/>
      <c r="AK184" s="204"/>
      <c r="AL184" s="204"/>
      <c r="AM184" s="204"/>
      <c r="AN184" s="204"/>
      <c r="AO184" s="204"/>
      <c r="AP184" s="204"/>
      <c r="AQ184" s="204"/>
      <c r="AR184" s="204"/>
      <c r="AS184" s="204"/>
      <c r="AT184" s="204"/>
    </row>
    <row r="185" spans="15:46" ht="15.75" customHeight="1">
      <c r="O185" s="204"/>
      <c r="P185" s="204"/>
      <c r="Q185" s="204"/>
      <c r="R185" s="204"/>
      <c r="S185" s="204"/>
      <c r="T185" s="204"/>
      <c r="U185" s="204"/>
      <c r="V185" s="204"/>
      <c r="W185" s="204"/>
      <c r="X185" s="204"/>
      <c r="Y185" s="204"/>
      <c r="Z185" s="204"/>
      <c r="AA185" s="204"/>
      <c r="AB185" s="204"/>
      <c r="AC185" s="204"/>
      <c r="AD185" s="204"/>
      <c r="AE185" s="204"/>
      <c r="AF185" s="204"/>
      <c r="AG185" s="204"/>
      <c r="AH185" s="204"/>
      <c r="AI185" s="204"/>
      <c r="AJ185" s="204"/>
      <c r="AK185" s="204"/>
      <c r="AL185" s="204"/>
      <c r="AM185" s="204"/>
      <c r="AN185" s="204"/>
      <c r="AO185" s="204"/>
      <c r="AP185" s="204"/>
      <c r="AQ185" s="204"/>
      <c r="AR185" s="204"/>
      <c r="AS185" s="204"/>
      <c r="AT185" s="204"/>
    </row>
    <row r="186" spans="15:46" ht="15.75" customHeight="1">
      <c r="O186" s="204"/>
      <c r="P186" s="204"/>
      <c r="Q186" s="204"/>
      <c r="R186" s="204"/>
      <c r="S186" s="204"/>
      <c r="T186" s="204"/>
      <c r="U186" s="204"/>
      <c r="V186" s="204"/>
      <c r="W186" s="204"/>
      <c r="X186" s="204"/>
      <c r="Y186" s="204"/>
      <c r="Z186" s="204"/>
      <c r="AA186" s="204"/>
      <c r="AB186" s="204"/>
      <c r="AC186" s="204"/>
      <c r="AD186" s="204"/>
      <c r="AE186" s="204"/>
      <c r="AF186" s="204"/>
      <c r="AG186" s="204"/>
      <c r="AH186" s="204"/>
      <c r="AI186" s="204"/>
      <c r="AJ186" s="204"/>
      <c r="AK186" s="204"/>
      <c r="AL186" s="204"/>
      <c r="AM186" s="204"/>
      <c r="AN186" s="204"/>
      <c r="AO186" s="204"/>
      <c r="AP186" s="204"/>
      <c r="AQ186" s="204"/>
      <c r="AR186" s="204"/>
      <c r="AS186" s="204"/>
      <c r="AT186" s="204"/>
    </row>
    <row r="187" spans="15:46" ht="15.75" customHeight="1">
      <c r="O187" s="204"/>
      <c r="P187" s="204"/>
      <c r="Q187" s="204"/>
      <c r="R187" s="204"/>
      <c r="S187" s="204"/>
      <c r="T187" s="204"/>
      <c r="U187" s="204"/>
      <c r="V187" s="204"/>
      <c r="W187" s="204"/>
      <c r="X187" s="204"/>
      <c r="Y187" s="204"/>
      <c r="Z187" s="204"/>
      <c r="AA187" s="204"/>
      <c r="AB187" s="204"/>
      <c r="AC187" s="204"/>
      <c r="AD187" s="204"/>
      <c r="AE187" s="204"/>
      <c r="AF187" s="204"/>
      <c r="AG187" s="204"/>
      <c r="AH187" s="204"/>
      <c r="AI187" s="204"/>
      <c r="AJ187" s="204"/>
      <c r="AK187" s="204"/>
      <c r="AL187" s="204"/>
      <c r="AM187" s="204"/>
      <c r="AN187" s="204"/>
      <c r="AO187" s="204"/>
      <c r="AP187" s="204"/>
      <c r="AQ187" s="204"/>
      <c r="AR187" s="204"/>
      <c r="AS187" s="204"/>
      <c r="AT187" s="204"/>
    </row>
    <row r="188" spans="15:46" ht="15.75" customHeight="1">
      <c r="O188" s="204"/>
      <c r="P188" s="204"/>
      <c r="Q188" s="204"/>
      <c r="R188" s="204"/>
      <c r="S188" s="204"/>
      <c r="T188" s="204"/>
      <c r="U188" s="204"/>
      <c r="V188" s="204"/>
      <c r="W188" s="204"/>
      <c r="X188" s="204"/>
      <c r="Y188" s="204"/>
      <c r="Z188" s="204"/>
      <c r="AA188" s="204"/>
      <c r="AB188" s="204"/>
      <c r="AC188" s="204"/>
      <c r="AD188" s="204"/>
      <c r="AE188" s="204"/>
      <c r="AF188" s="204"/>
      <c r="AG188" s="204"/>
      <c r="AH188" s="204"/>
      <c r="AI188" s="204"/>
      <c r="AJ188" s="204"/>
      <c r="AK188" s="204"/>
      <c r="AL188" s="204"/>
      <c r="AM188" s="204"/>
      <c r="AN188" s="204"/>
      <c r="AO188" s="204"/>
      <c r="AP188" s="204"/>
      <c r="AQ188" s="204"/>
      <c r="AR188" s="204"/>
      <c r="AS188" s="204"/>
      <c r="AT188" s="204"/>
    </row>
    <row r="189" spans="15:46" ht="15.75" customHeight="1">
      <c r="O189" s="204"/>
      <c r="P189" s="204"/>
      <c r="Q189" s="204"/>
      <c r="R189" s="204"/>
      <c r="S189" s="204"/>
      <c r="T189" s="204"/>
      <c r="U189" s="204"/>
      <c r="V189" s="204"/>
      <c r="W189" s="204"/>
      <c r="X189" s="204"/>
      <c r="Y189" s="204"/>
      <c r="Z189" s="204"/>
      <c r="AA189" s="204"/>
      <c r="AB189" s="204"/>
      <c r="AC189" s="204"/>
      <c r="AD189" s="204"/>
      <c r="AE189" s="204"/>
      <c r="AF189" s="204"/>
      <c r="AG189" s="204"/>
      <c r="AH189" s="204"/>
      <c r="AI189" s="204"/>
      <c r="AJ189" s="204"/>
      <c r="AK189" s="204"/>
      <c r="AL189" s="204"/>
      <c r="AM189" s="204"/>
      <c r="AN189" s="204"/>
      <c r="AO189" s="204"/>
      <c r="AP189" s="204"/>
      <c r="AQ189" s="204"/>
      <c r="AR189" s="204"/>
      <c r="AS189" s="204"/>
      <c r="AT189" s="204"/>
    </row>
    <row r="190" spans="15:46" ht="15.75" customHeight="1">
      <c r="O190" s="204"/>
      <c r="P190" s="204"/>
      <c r="Q190" s="204"/>
      <c r="R190" s="204"/>
      <c r="S190" s="204"/>
      <c r="T190" s="204"/>
      <c r="U190" s="204"/>
      <c r="V190" s="204"/>
      <c r="W190" s="204"/>
      <c r="X190" s="204"/>
      <c r="Y190" s="204"/>
      <c r="Z190" s="204"/>
      <c r="AA190" s="204"/>
      <c r="AB190" s="204"/>
      <c r="AC190" s="204"/>
      <c r="AD190" s="204"/>
      <c r="AE190" s="204"/>
      <c r="AF190" s="204"/>
      <c r="AG190" s="204"/>
      <c r="AH190" s="204"/>
      <c r="AI190" s="204"/>
      <c r="AJ190" s="204"/>
      <c r="AK190" s="204"/>
      <c r="AL190" s="204"/>
      <c r="AM190" s="204"/>
      <c r="AN190" s="204"/>
      <c r="AO190" s="204"/>
      <c r="AP190" s="204"/>
      <c r="AQ190" s="204"/>
      <c r="AR190" s="204"/>
      <c r="AS190" s="204"/>
      <c r="AT190" s="204"/>
    </row>
    <row r="191" spans="15:46" ht="15.75" customHeight="1">
      <c r="O191" s="204"/>
      <c r="P191" s="204"/>
      <c r="Q191" s="204"/>
      <c r="R191" s="204"/>
      <c r="S191" s="204"/>
      <c r="T191" s="204"/>
      <c r="U191" s="204"/>
      <c r="V191" s="204"/>
      <c r="W191" s="204"/>
      <c r="X191" s="204"/>
      <c r="Y191" s="204"/>
      <c r="Z191" s="204"/>
      <c r="AA191" s="204"/>
      <c r="AB191" s="204"/>
      <c r="AC191" s="204"/>
      <c r="AD191" s="204"/>
      <c r="AE191" s="204"/>
      <c r="AF191" s="204"/>
      <c r="AG191" s="204"/>
      <c r="AH191" s="204"/>
      <c r="AI191" s="204"/>
      <c r="AJ191" s="204"/>
      <c r="AK191" s="204"/>
      <c r="AL191" s="204"/>
      <c r="AM191" s="204"/>
      <c r="AN191" s="204"/>
      <c r="AO191" s="204"/>
      <c r="AP191" s="204"/>
      <c r="AQ191" s="204"/>
      <c r="AR191" s="204"/>
      <c r="AS191" s="204"/>
      <c r="AT191" s="204"/>
    </row>
    <row r="192" spans="15:46" ht="15.75" customHeight="1">
      <c r="O192" s="204"/>
      <c r="P192" s="204"/>
      <c r="Q192" s="204"/>
      <c r="R192" s="204"/>
      <c r="S192" s="204"/>
      <c r="T192" s="204"/>
      <c r="U192" s="204"/>
      <c r="V192" s="204"/>
      <c r="W192" s="204"/>
      <c r="X192" s="204"/>
      <c r="Y192" s="204"/>
      <c r="Z192" s="204"/>
      <c r="AA192" s="204"/>
      <c r="AB192" s="204"/>
      <c r="AC192" s="204"/>
      <c r="AD192" s="204"/>
      <c r="AE192" s="204"/>
      <c r="AF192" s="204"/>
      <c r="AG192" s="204"/>
      <c r="AH192" s="204"/>
      <c r="AI192" s="204"/>
      <c r="AJ192" s="204"/>
      <c r="AK192" s="204"/>
      <c r="AL192" s="204"/>
      <c r="AM192" s="204"/>
      <c r="AN192" s="204"/>
      <c r="AO192" s="204"/>
      <c r="AP192" s="204"/>
      <c r="AQ192" s="204"/>
      <c r="AR192" s="204"/>
      <c r="AS192" s="204"/>
      <c r="AT192" s="204"/>
    </row>
    <row r="193" spans="15:46" ht="15.75" customHeight="1">
      <c r="O193" s="204"/>
      <c r="P193" s="204"/>
      <c r="Q193" s="204"/>
      <c r="R193" s="204"/>
      <c r="S193" s="204"/>
      <c r="T193" s="204"/>
      <c r="U193" s="204"/>
      <c r="V193" s="204"/>
      <c r="W193" s="204"/>
      <c r="X193" s="204"/>
      <c r="Y193" s="204"/>
      <c r="Z193" s="204"/>
      <c r="AA193" s="204"/>
      <c r="AB193" s="204"/>
      <c r="AC193" s="204"/>
      <c r="AD193" s="204"/>
      <c r="AE193" s="204"/>
      <c r="AF193" s="204"/>
      <c r="AG193" s="204"/>
      <c r="AH193" s="204"/>
      <c r="AI193" s="204"/>
      <c r="AJ193" s="204"/>
      <c r="AK193" s="204"/>
      <c r="AL193" s="204"/>
      <c r="AM193" s="204"/>
      <c r="AN193" s="204"/>
      <c r="AO193" s="204"/>
      <c r="AP193" s="204"/>
      <c r="AQ193" s="204"/>
      <c r="AR193" s="204"/>
      <c r="AS193" s="204"/>
      <c r="AT193" s="204"/>
    </row>
    <row r="194" spans="15:46" ht="15.75" customHeight="1">
      <c r="O194" s="204"/>
      <c r="P194" s="204"/>
      <c r="Q194" s="204"/>
      <c r="R194" s="204"/>
      <c r="S194" s="204"/>
      <c r="T194" s="204"/>
      <c r="U194" s="204"/>
      <c r="V194" s="204"/>
      <c r="W194" s="204"/>
      <c r="X194" s="204"/>
      <c r="Y194" s="204"/>
      <c r="Z194" s="204"/>
      <c r="AA194" s="204"/>
      <c r="AB194" s="204"/>
      <c r="AC194" s="204"/>
      <c r="AD194" s="204"/>
      <c r="AE194" s="204"/>
      <c r="AF194" s="204"/>
      <c r="AG194" s="204"/>
      <c r="AH194" s="204"/>
      <c r="AI194" s="204"/>
      <c r="AJ194" s="204"/>
      <c r="AK194" s="204"/>
      <c r="AL194" s="204"/>
      <c r="AM194" s="204"/>
      <c r="AN194" s="204"/>
      <c r="AO194" s="204"/>
      <c r="AP194" s="204"/>
      <c r="AQ194" s="204"/>
      <c r="AR194" s="204"/>
      <c r="AS194" s="204"/>
      <c r="AT194" s="204"/>
    </row>
    <row r="195" spans="15:46" ht="15.75" customHeight="1">
      <c r="O195" s="204"/>
      <c r="P195" s="204"/>
      <c r="Q195" s="204"/>
      <c r="R195" s="204"/>
      <c r="S195" s="204"/>
      <c r="T195" s="204"/>
      <c r="U195" s="204"/>
      <c r="V195" s="204"/>
      <c r="W195" s="204"/>
      <c r="X195" s="204"/>
      <c r="Y195" s="204"/>
      <c r="Z195" s="204"/>
      <c r="AA195" s="204"/>
      <c r="AB195" s="204"/>
      <c r="AC195" s="204"/>
      <c r="AD195" s="204"/>
      <c r="AE195" s="204"/>
      <c r="AF195" s="204"/>
      <c r="AG195" s="204"/>
      <c r="AH195" s="204"/>
      <c r="AI195" s="204"/>
      <c r="AJ195" s="204"/>
      <c r="AK195" s="204"/>
      <c r="AL195" s="204"/>
      <c r="AM195" s="204"/>
      <c r="AN195" s="204"/>
      <c r="AO195" s="204"/>
      <c r="AP195" s="204"/>
      <c r="AQ195" s="204"/>
      <c r="AR195" s="204"/>
      <c r="AS195" s="204"/>
      <c r="AT195" s="204"/>
    </row>
    <row r="196" spans="15:46" ht="15.75" customHeight="1">
      <c r="O196" s="204"/>
      <c r="P196" s="204"/>
      <c r="Q196" s="204"/>
      <c r="R196" s="204"/>
      <c r="S196" s="204"/>
      <c r="T196" s="204"/>
      <c r="U196" s="204"/>
      <c r="V196" s="204"/>
      <c r="W196" s="204"/>
      <c r="X196" s="204"/>
      <c r="Y196" s="204"/>
      <c r="Z196" s="204"/>
      <c r="AA196" s="204"/>
      <c r="AB196" s="204"/>
      <c r="AC196" s="204"/>
      <c r="AD196" s="204"/>
      <c r="AE196" s="204"/>
      <c r="AF196" s="204"/>
      <c r="AG196" s="204"/>
      <c r="AH196" s="204"/>
      <c r="AI196" s="204"/>
      <c r="AJ196" s="204"/>
      <c r="AK196" s="204"/>
      <c r="AL196" s="204"/>
      <c r="AM196" s="204"/>
      <c r="AN196" s="204"/>
      <c r="AO196" s="204"/>
      <c r="AP196" s="204"/>
      <c r="AQ196" s="204"/>
      <c r="AR196" s="204"/>
      <c r="AS196" s="204"/>
      <c r="AT196" s="204"/>
    </row>
    <row r="197" spans="15:46" ht="15.75" customHeight="1">
      <c r="O197" s="204"/>
      <c r="P197" s="204"/>
      <c r="Q197" s="204"/>
      <c r="R197" s="204"/>
      <c r="S197" s="204"/>
      <c r="T197" s="204"/>
      <c r="U197" s="204"/>
      <c r="V197" s="204"/>
      <c r="W197" s="204"/>
      <c r="X197" s="204"/>
      <c r="Y197" s="204"/>
      <c r="Z197" s="204"/>
      <c r="AA197" s="204"/>
      <c r="AB197" s="204"/>
      <c r="AC197" s="204"/>
      <c r="AD197" s="204"/>
      <c r="AE197" s="204"/>
      <c r="AF197" s="204"/>
      <c r="AG197" s="204"/>
      <c r="AH197" s="204"/>
      <c r="AI197" s="204"/>
      <c r="AJ197" s="204"/>
      <c r="AK197" s="204"/>
      <c r="AL197" s="204"/>
      <c r="AM197" s="204"/>
      <c r="AN197" s="204"/>
      <c r="AO197" s="204"/>
      <c r="AP197" s="204"/>
      <c r="AQ197" s="204"/>
      <c r="AR197" s="204"/>
      <c r="AS197" s="204"/>
      <c r="AT197" s="204"/>
    </row>
    <row r="198" spans="15:46" ht="15.75" customHeight="1">
      <c r="O198" s="204"/>
      <c r="P198" s="204"/>
      <c r="Q198" s="204"/>
      <c r="R198" s="204"/>
      <c r="S198" s="204"/>
      <c r="T198" s="204"/>
      <c r="U198" s="204"/>
      <c r="V198" s="204"/>
      <c r="W198" s="204"/>
      <c r="X198" s="204"/>
      <c r="Y198" s="204"/>
      <c r="Z198" s="204"/>
      <c r="AA198" s="204"/>
      <c r="AB198" s="204"/>
      <c r="AC198" s="204"/>
      <c r="AD198" s="204"/>
      <c r="AE198" s="204"/>
      <c r="AF198" s="204"/>
      <c r="AG198" s="204"/>
      <c r="AH198" s="204"/>
      <c r="AI198" s="204"/>
      <c r="AJ198" s="204"/>
      <c r="AK198" s="204"/>
      <c r="AL198" s="204"/>
      <c r="AM198" s="204"/>
      <c r="AN198" s="204"/>
      <c r="AO198" s="204"/>
      <c r="AP198" s="204"/>
      <c r="AQ198" s="204"/>
      <c r="AR198" s="204"/>
      <c r="AS198" s="204"/>
      <c r="AT198" s="204"/>
    </row>
    <row r="199" spans="15:46" ht="15.75" customHeight="1">
      <c r="O199" s="204"/>
      <c r="P199" s="204"/>
      <c r="Q199" s="204"/>
      <c r="R199" s="204"/>
      <c r="S199" s="204"/>
      <c r="T199" s="204"/>
      <c r="U199" s="204"/>
      <c r="V199" s="204"/>
      <c r="W199" s="204"/>
      <c r="X199" s="204"/>
      <c r="Y199" s="204"/>
      <c r="Z199" s="204"/>
      <c r="AA199" s="204"/>
      <c r="AB199" s="204"/>
      <c r="AC199" s="204"/>
      <c r="AD199" s="204"/>
      <c r="AE199" s="204"/>
      <c r="AF199" s="204"/>
      <c r="AG199" s="204"/>
      <c r="AH199" s="204"/>
      <c r="AI199" s="204"/>
      <c r="AJ199" s="204"/>
      <c r="AK199" s="204"/>
      <c r="AL199" s="204"/>
      <c r="AM199" s="204"/>
      <c r="AN199" s="204"/>
      <c r="AO199" s="204"/>
      <c r="AP199" s="204"/>
      <c r="AQ199" s="204"/>
      <c r="AR199" s="204"/>
      <c r="AS199" s="204"/>
      <c r="AT199" s="204"/>
    </row>
    <row r="200" spans="15:46" ht="15.75" customHeight="1">
      <c r="O200" s="204"/>
      <c r="P200" s="204"/>
      <c r="Q200" s="204"/>
      <c r="R200" s="204"/>
      <c r="S200" s="204"/>
      <c r="T200" s="204"/>
      <c r="U200" s="204"/>
      <c r="V200" s="204"/>
      <c r="W200" s="204"/>
      <c r="X200" s="204"/>
      <c r="Y200" s="204"/>
      <c r="Z200" s="204"/>
      <c r="AA200" s="204"/>
      <c r="AB200" s="204"/>
      <c r="AC200" s="204"/>
      <c r="AD200" s="204"/>
      <c r="AE200" s="204"/>
      <c r="AF200" s="204"/>
      <c r="AG200" s="204"/>
      <c r="AH200" s="204"/>
      <c r="AI200" s="204"/>
      <c r="AJ200" s="204"/>
      <c r="AK200" s="204"/>
      <c r="AL200" s="204"/>
      <c r="AM200" s="204"/>
      <c r="AN200" s="204"/>
      <c r="AO200" s="204"/>
      <c r="AP200" s="204"/>
      <c r="AQ200" s="204"/>
      <c r="AR200" s="204"/>
      <c r="AS200" s="204"/>
      <c r="AT200" s="204"/>
    </row>
    <row r="201" spans="15:46" ht="15.75" customHeight="1">
      <c r="O201" s="204"/>
      <c r="P201" s="204"/>
      <c r="Q201" s="204"/>
      <c r="R201" s="204"/>
      <c r="S201" s="204"/>
      <c r="T201" s="204"/>
      <c r="U201" s="204"/>
      <c r="V201" s="204"/>
      <c r="W201" s="204"/>
      <c r="X201" s="204"/>
      <c r="Y201" s="204"/>
      <c r="Z201" s="204"/>
      <c r="AA201" s="204"/>
      <c r="AB201" s="204"/>
      <c r="AC201" s="204"/>
      <c r="AD201" s="204"/>
      <c r="AE201" s="204"/>
      <c r="AF201" s="204"/>
      <c r="AG201" s="204"/>
      <c r="AH201" s="204"/>
      <c r="AI201" s="204"/>
      <c r="AJ201" s="204"/>
      <c r="AK201" s="204"/>
      <c r="AL201" s="204"/>
      <c r="AM201" s="204"/>
      <c r="AN201" s="204"/>
      <c r="AO201" s="204"/>
      <c r="AP201" s="204"/>
      <c r="AQ201" s="204"/>
      <c r="AR201" s="204"/>
      <c r="AS201" s="204"/>
      <c r="AT201" s="204"/>
    </row>
    <row r="202" spans="15:46" ht="15.75" customHeight="1">
      <c r="O202" s="204"/>
      <c r="P202" s="204"/>
      <c r="Q202" s="204"/>
      <c r="R202" s="204"/>
      <c r="S202" s="204"/>
      <c r="T202" s="204"/>
      <c r="U202" s="204"/>
      <c r="V202" s="204"/>
      <c r="W202" s="204"/>
      <c r="X202" s="204"/>
      <c r="Y202" s="204"/>
      <c r="Z202" s="204"/>
      <c r="AA202" s="204"/>
      <c r="AB202" s="204"/>
      <c r="AC202" s="204"/>
      <c r="AD202" s="204"/>
      <c r="AE202" s="204"/>
      <c r="AF202" s="204"/>
      <c r="AG202" s="204"/>
      <c r="AH202" s="204"/>
      <c r="AI202" s="204"/>
      <c r="AJ202" s="204"/>
      <c r="AK202" s="204"/>
      <c r="AL202" s="204"/>
      <c r="AM202" s="204"/>
      <c r="AN202" s="204"/>
      <c r="AO202" s="204"/>
      <c r="AP202" s="204"/>
      <c r="AQ202" s="204"/>
      <c r="AR202" s="204"/>
      <c r="AS202" s="204"/>
      <c r="AT202" s="204"/>
    </row>
    <row r="203" spans="15:46" ht="15.75" customHeight="1">
      <c r="O203" s="204"/>
      <c r="P203" s="204"/>
      <c r="Q203" s="204"/>
      <c r="R203" s="204"/>
      <c r="S203" s="204"/>
      <c r="T203" s="204"/>
      <c r="U203" s="204"/>
      <c r="V203" s="204"/>
      <c r="W203" s="204"/>
      <c r="X203" s="204"/>
      <c r="Y203" s="204"/>
      <c r="Z203" s="204"/>
      <c r="AA203" s="204"/>
      <c r="AB203" s="204"/>
      <c r="AC203" s="204"/>
      <c r="AD203" s="204"/>
      <c r="AE203" s="204"/>
      <c r="AF203" s="204"/>
      <c r="AG203" s="204"/>
      <c r="AH203" s="204"/>
      <c r="AI203" s="204"/>
      <c r="AJ203" s="204"/>
      <c r="AK203" s="204"/>
      <c r="AL203" s="204"/>
      <c r="AM203" s="204"/>
      <c r="AN203" s="204"/>
      <c r="AO203" s="204"/>
      <c r="AP203" s="204"/>
      <c r="AQ203" s="204"/>
      <c r="AR203" s="204"/>
      <c r="AS203" s="204"/>
      <c r="AT203" s="204"/>
    </row>
    <row r="204" spans="15:46" ht="15.75" customHeight="1">
      <c r="O204" s="204"/>
      <c r="P204" s="204"/>
      <c r="Q204" s="204"/>
      <c r="R204" s="204"/>
      <c r="S204" s="204"/>
      <c r="T204" s="204"/>
      <c r="U204" s="204"/>
      <c r="V204" s="204"/>
      <c r="W204" s="204"/>
      <c r="X204" s="204"/>
      <c r="Y204" s="204"/>
      <c r="Z204" s="204"/>
      <c r="AA204" s="204"/>
      <c r="AB204" s="204"/>
      <c r="AC204" s="204"/>
      <c r="AD204" s="204"/>
      <c r="AE204" s="204"/>
      <c r="AF204" s="204"/>
      <c r="AG204" s="204"/>
      <c r="AH204" s="204"/>
      <c r="AI204" s="204"/>
      <c r="AJ204" s="204"/>
      <c r="AK204" s="204"/>
      <c r="AL204" s="204"/>
      <c r="AM204" s="204"/>
      <c r="AN204" s="204"/>
      <c r="AO204" s="204"/>
      <c r="AP204" s="204"/>
      <c r="AQ204" s="204"/>
      <c r="AR204" s="204"/>
      <c r="AS204" s="204"/>
      <c r="AT204" s="204"/>
    </row>
  </sheetData>
  <sheetProtection/>
  <autoFilter ref="A6:AU100"/>
  <mergeCells count="20">
    <mergeCell ref="J106:N106"/>
    <mergeCell ref="A5:A6"/>
    <mergeCell ref="B5:B6"/>
    <mergeCell ref="D5:D6"/>
    <mergeCell ref="E5:E6"/>
    <mergeCell ref="F5:F6"/>
    <mergeCell ref="C5:C6"/>
    <mergeCell ref="A103:D103"/>
    <mergeCell ref="I5:I6"/>
    <mergeCell ref="A104:D104"/>
    <mergeCell ref="J105:N105"/>
    <mergeCell ref="H5:H6"/>
    <mergeCell ref="N5:N6"/>
    <mergeCell ref="A1:N1"/>
    <mergeCell ref="A2:N2"/>
    <mergeCell ref="M3:N3"/>
    <mergeCell ref="L4:N4"/>
    <mergeCell ref="J5:M5"/>
    <mergeCell ref="A102:D102"/>
    <mergeCell ref="G5:G6"/>
  </mergeCells>
  <dataValidations count="1">
    <dataValidation allowBlank="1" showInputMessage="1" showErrorMessage="1" prompt="请按照 &quot;yyyy-mm-dd&quot; 格式输入" sqref="I7:I101"/>
  </dataValidations>
  <printOptions horizontalCentered="1"/>
  <pageMargins left="0.35" right="0.35" top="0.87" bottom="0.87" header="1.06" footer="0.51"/>
  <pageSetup horizontalDpi="300" verticalDpi="300" orientation="landscape" paperSize="9" scale="84" r:id="rId1"/>
</worksheet>
</file>

<file path=xl/worksheets/sheet49.xml><?xml version="1.0" encoding="utf-8"?>
<worksheet xmlns="http://schemas.openxmlformats.org/spreadsheetml/2006/main" xmlns:r="http://schemas.openxmlformats.org/officeDocument/2006/relationships">
  <sheetPr>
    <pageSetUpPr fitToPage="1"/>
  </sheetPr>
  <dimension ref="A1:T19"/>
  <sheetViews>
    <sheetView zoomScalePageLayoutView="0" workbookViewId="0" topLeftCell="A1">
      <selection activeCell="J15" sqref="J15:Q15"/>
    </sheetView>
  </sheetViews>
  <sheetFormatPr defaultColWidth="9.00390625" defaultRowHeight="15.75" customHeight="1"/>
  <cols>
    <col min="1" max="1" width="4.25390625" style="3" customWidth="1"/>
    <col min="2" max="2" width="8.75390625" style="3" customWidth="1"/>
    <col min="3" max="3" width="14.50390625" style="3" customWidth="1"/>
    <col min="4" max="4" width="7.50390625" style="3" customWidth="1"/>
    <col min="5" max="6" width="4.375" style="3" customWidth="1"/>
    <col min="7" max="7" width="9.75390625" style="3" customWidth="1"/>
    <col min="8" max="8" width="9.375" style="3" customWidth="1"/>
    <col min="9" max="9" width="7.625" style="3" customWidth="1"/>
    <col min="10" max="10" width="12.125" style="3" customWidth="1"/>
    <col min="11" max="11" width="9.00390625" style="3" customWidth="1"/>
    <col min="12" max="12" width="10.75390625" style="3" customWidth="1"/>
    <col min="13" max="13" width="7.75390625" style="3" customWidth="1"/>
    <col min="14" max="14" width="9.00390625" style="3" customWidth="1"/>
    <col min="15" max="15" width="9.50390625" style="3" customWidth="1"/>
    <col min="16" max="16" width="6.00390625" style="42" customWidth="1"/>
    <col min="17" max="17" width="6.625" style="3" customWidth="1"/>
    <col min="18" max="16384" width="9.00390625" style="3" customWidth="1"/>
  </cols>
  <sheetData>
    <row r="1" spans="1:17" s="1" customFormat="1" ht="30" customHeight="1">
      <c r="A1" s="740" t="s">
        <v>571</v>
      </c>
      <c r="B1" s="741"/>
      <c r="C1" s="741"/>
      <c r="D1" s="741"/>
      <c r="E1" s="741"/>
      <c r="F1" s="741"/>
      <c r="G1" s="741"/>
      <c r="H1" s="741"/>
      <c r="I1" s="741"/>
      <c r="J1" s="741"/>
      <c r="K1" s="741"/>
      <c r="L1" s="741"/>
      <c r="M1" s="741"/>
      <c r="N1" s="741"/>
      <c r="O1" s="741"/>
      <c r="P1" s="781"/>
      <c r="Q1" s="741"/>
    </row>
    <row r="2" spans="1:17" ht="13.5" customHeight="1">
      <c r="A2" s="742" t="e">
        <f>'[1]4-6-4机器设备'!A2</f>
        <v>#REF!</v>
      </c>
      <c r="B2" s="743"/>
      <c r="C2" s="743"/>
      <c r="D2" s="743"/>
      <c r="E2" s="743"/>
      <c r="F2" s="743"/>
      <c r="G2" s="743"/>
      <c r="H2" s="767"/>
      <c r="I2" s="767"/>
      <c r="J2" s="767"/>
      <c r="K2" s="767"/>
      <c r="L2" s="767"/>
      <c r="M2" s="767"/>
      <c r="N2" s="767"/>
      <c r="O2" s="767"/>
      <c r="P2" s="792"/>
      <c r="Q2" s="767"/>
    </row>
    <row r="3" spans="1:17" ht="13.5" customHeight="1">
      <c r="A3" s="5"/>
      <c r="B3" s="5"/>
      <c r="C3" s="5"/>
      <c r="D3" s="5"/>
      <c r="E3" s="5"/>
      <c r="F3" s="5"/>
      <c r="G3" s="5"/>
      <c r="H3" s="6"/>
      <c r="I3" s="6"/>
      <c r="J3" s="6"/>
      <c r="K3" s="6"/>
      <c r="L3" s="6"/>
      <c r="M3" s="6"/>
      <c r="N3" s="6"/>
      <c r="O3" s="6"/>
      <c r="P3" s="173"/>
      <c r="Q3" s="5" t="s">
        <v>572</v>
      </c>
    </row>
    <row r="4" spans="1:17" ht="15.75" customHeight="1">
      <c r="A4" s="771" t="str">
        <f>1!A4</f>
        <v>被评估单位（或者产权持有单位）：威海万紫千红家具有限公司</v>
      </c>
      <c r="B4" s="771"/>
      <c r="C4" s="771"/>
      <c r="D4" s="771"/>
      <c r="E4" s="771"/>
      <c r="F4" s="771"/>
      <c r="G4" s="771"/>
      <c r="H4" s="771"/>
      <c r="I4" s="771"/>
      <c r="Q4" s="8" t="s">
        <v>3</v>
      </c>
    </row>
    <row r="5" spans="1:17" s="2" customFormat="1" ht="15.75" customHeight="1">
      <c r="A5" s="777" t="s">
        <v>5</v>
      </c>
      <c r="B5" s="777" t="s">
        <v>573</v>
      </c>
      <c r="C5" s="800" t="s">
        <v>574</v>
      </c>
      <c r="D5" s="800" t="s">
        <v>473</v>
      </c>
      <c r="E5" s="800" t="s">
        <v>299</v>
      </c>
      <c r="F5" s="800" t="s">
        <v>300</v>
      </c>
      <c r="G5" s="800" t="s">
        <v>474</v>
      </c>
      <c r="H5" s="800" t="s">
        <v>333</v>
      </c>
      <c r="I5" s="861" t="s">
        <v>575</v>
      </c>
      <c r="J5" s="894" t="s">
        <v>90</v>
      </c>
      <c r="K5" s="895"/>
      <c r="L5" s="777" t="s">
        <v>91</v>
      </c>
      <c r="M5" s="778"/>
      <c r="N5" s="778"/>
      <c r="O5" s="796" t="s">
        <v>92</v>
      </c>
      <c r="P5" s="861" t="s">
        <v>126</v>
      </c>
      <c r="Q5" s="800" t="s">
        <v>8</v>
      </c>
    </row>
    <row r="6" spans="1:17" s="2" customFormat="1" ht="15.75" customHeight="1">
      <c r="A6" s="778"/>
      <c r="B6" s="778"/>
      <c r="C6" s="778"/>
      <c r="D6" s="778"/>
      <c r="E6" s="778"/>
      <c r="F6" s="778"/>
      <c r="G6" s="799"/>
      <c r="H6" s="799"/>
      <c r="I6" s="858"/>
      <c r="J6" s="187" t="s">
        <v>409</v>
      </c>
      <c r="K6" s="44" t="s">
        <v>410</v>
      </c>
      <c r="L6" s="9" t="s">
        <v>409</v>
      </c>
      <c r="M6" s="97" t="s">
        <v>335</v>
      </c>
      <c r="N6" s="9" t="s">
        <v>410</v>
      </c>
      <c r="O6" s="788"/>
      <c r="P6" s="858"/>
      <c r="Q6" s="799"/>
    </row>
    <row r="7" spans="1:20" s="2" customFormat="1" ht="15.75" customHeight="1">
      <c r="A7" s="49"/>
      <c r="B7" s="46"/>
      <c r="C7" s="160"/>
      <c r="D7" s="161"/>
      <c r="E7" s="569"/>
      <c r="F7" s="588"/>
      <c r="G7" s="587"/>
      <c r="H7" s="587"/>
      <c r="I7" s="581"/>
      <c r="J7" s="200"/>
      <c r="K7" s="138"/>
      <c r="L7" s="76"/>
      <c r="M7" s="570"/>
      <c r="N7" s="477">
        <f>L7*M7/100</f>
        <v>0</v>
      </c>
      <c r="O7" s="179">
        <f>N7-K7</f>
        <v>0</v>
      </c>
      <c r="P7" s="590" t="e">
        <f>O7/K7*100</f>
        <v>#DIV/0!</v>
      </c>
      <c r="Q7" s="170"/>
      <c r="R7" s="186"/>
      <c r="S7" s="3"/>
      <c r="T7" s="3"/>
    </row>
    <row r="8" spans="1:20" s="2" customFormat="1" ht="15.75" customHeight="1">
      <c r="A8" s="49"/>
      <c r="B8" s="46"/>
      <c r="C8" s="160"/>
      <c r="D8" s="161"/>
      <c r="E8" s="569"/>
      <c r="F8" s="588"/>
      <c r="G8" s="587"/>
      <c r="H8" s="587"/>
      <c r="I8" s="581"/>
      <c r="J8" s="578"/>
      <c r="K8" s="579"/>
      <c r="L8" s="76"/>
      <c r="M8" s="570"/>
      <c r="N8" s="477">
        <f>L8*M8/100</f>
        <v>0</v>
      </c>
      <c r="O8" s="179">
        <f>N8-K8</f>
        <v>0</v>
      </c>
      <c r="P8" s="590" t="e">
        <f>O8/K8*100</f>
        <v>#DIV/0!</v>
      </c>
      <c r="Q8" s="170"/>
      <c r="R8" s="186"/>
      <c r="S8" s="3"/>
      <c r="T8" s="3"/>
    </row>
    <row r="9" spans="1:20" s="2" customFormat="1" ht="15.75" customHeight="1">
      <c r="A9" s="49"/>
      <c r="B9" s="46"/>
      <c r="C9" s="160"/>
      <c r="D9" s="161"/>
      <c r="E9" s="569"/>
      <c r="F9" s="588"/>
      <c r="G9" s="587"/>
      <c r="H9" s="587"/>
      <c r="I9" s="581"/>
      <c r="J9" s="578"/>
      <c r="K9" s="579"/>
      <c r="L9" s="76"/>
      <c r="M9" s="570"/>
      <c r="N9" s="477">
        <f>L9*M9/100</f>
        <v>0</v>
      </c>
      <c r="O9" s="179">
        <f>N9-K9</f>
        <v>0</v>
      </c>
      <c r="P9" s="590" t="e">
        <f>O9/K9*100</f>
        <v>#DIV/0!</v>
      </c>
      <c r="Q9" s="170"/>
      <c r="R9" s="186"/>
      <c r="S9" s="3"/>
      <c r="T9" s="3"/>
    </row>
    <row r="10" spans="1:17" ht="15.75" customHeight="1">
      <c r="A10" s="11"/>
      <c r="B10" s="11"/>
      <c r="C10" s="16"/>
      <c r="D10" s="16"/>
      <c r="E10" s="11"/>
      <c r="F10" s="11"/>
      <c r="G10" s="12"/>
      <c r="H10" s="12"/>
      <c r="I10" s="29"/>
      <c r="J10" s="14"/>
      <c r="K10" s="14"/>
      <c r="L10" s="14"/>
      <c r="M10" s="190"/>
      <c r="N10" s="14"/>
      <c r="O10" s="14"/>
      <c r="P10" s="188"/>
      <c r="Q10" s="15"/>
    </row>
    <row r="11" spans="1:17" ht="15.75" customHeight="1">
      <c r="A11" s="777"/>
      <c r="B11" s="778"/>
      <c r="C11" s="778"/>
      <c r="D11" s="49"/>
      <c r="E11" s="12"/>
      <c r="F11" s="12"/>
      <c r="G11" s="29"/>
      <c r="H11" s="14"/>
      <c r="I11" s="14"/>
      <c r="J11" s="14"/>
      <c r="K11" s="69"/>
      <c r="L11" s="14"/>
      <c r="M11" s="14"/>
      <c r="N11" s="14">
        <f>SUM(N7:N10)</f>
        <v>0</v>
      </c>
      <c r="O11" s="14">
        <f>SUM(O7:O10)</f>
        <v>0</v>
      </c>
      <c r="P11" s="590" t="e">
        <f>SUM(P7:P10)</f>
        <v>#DIV/0!</v>
      </c>
      <c r="Q11" s="16"/>
    </row>
    <row r="12" spans="1:17" ht="15.75" customHeight="1">
      <c r="A12" s="829" t="s">
        <v>576</v>
      </c>
      <c r="B12" s="829"/>
      <c r="C12" s="829"/>
      <c r="D12" s="14"/>
      <c r="E12" s="14"/>
      <c r="F12" s="14"/>
      <c r="G12" s="14"/>
      <c r="H12" s="14"/>
      <c r="I12" s="14"/>
      <c r="J12" s="14"/>
      <c r="K12" s="15"/>
      <c r="L12" s="15"/>
      <c r="M12" s="15"/>
      <c r="N12" s="15"/>
      <c r="O12" s="15"/>
      <c r="P12" s="590"/>
      <c r="Q12" s="15"/>
    </row>
    <row r="13" spans="1:17" ht="15.75" customHeight="1">
      <c r="A13" s="777" t="s">
        <v>251</v>
      </c>
      <c r="B13" s="777"/>
      <c r="C13" s="777"/>
      <c r="D13" s="49"/>
      <c r="E13" s="12"/>
      <c r="F13" s="12"/>
      <c r="G13" s="15"/>
      <c r="H13" s="14"/>
      <c r="I13" s="14"/>
      <c r="J13" s="14">
        <f>SUM(J11:J12)</f>
        <v>0</v>
      </c>
      <c r="K13" s="14">
        <f>SUM(K11:K12)</f>
        <v>0</v>
      </c>
      <c r="L13" s="14">
        <f>SUM(L11:L12)</f>
        <v>0</v>
      </c>
      <c r="M13" s="14"/>
      <c r="N13" s="14">
        <f>SUM(N11:N12)</f>
        <v>0</v>
      </c>
      <c r="O13" s="14">
        <f>O11</f>
        <v>0</v>
      </c>
      <c r="P13" s="590" t="e">
        <f>P11</f>
        <v>#DIV/0!</v>
      </c>
      <c r="Q13" s="16"/>
    </row>
    <row r="14" spans="1:17" ht="15.75" customHeight="1">
      <c r="A14" s="3" t="str">
        <f>'3-1-1现金'!A15</f>
        <v>被评估单位（或者产权持有单位）填表人：</v>
      </c>
      <c r="J14" s="749" t="str">
        <f>'3-1-1现金'!F15</f>
        <v>评估人员：苗菁  </v>
      </c>
      <c r="K14" s="749"/>
      <c r="L14" s="749"/>
      <c r="M14" s="749"/>
      <c r="N14" s="749"/>
      <c r="O14" s="749"/>
      <c r="P14" s="770"/>
      <c r="Q14" s="749"/>
    </row>
    <row r="15" spans="1:17" ht="15.75" customHeight="1">
      <c r="A15" s="3" t="str">
        <f>'3-1-1现金'!A16:B16</f>
        <v>填表日期：2018年8月10日</v>
      </c>
      <c r="J15" s="750" t="str">
        <f>'3-1-1现金'!F16</f>
        <v>复核人员：阮荣</v>
      </c>
      <c r="K15" s="750"/>
      <c r="L15" s="750"/>
      <c r="M15" s="750"/>
      <c r="N15" s="750"/>
      <c r="O15" s="750"/>
      <c r="P15" s="780"/>
      <c r="Q15" s="750"/>
    </row>
    <row r="16" ht="15.75" customHeight="1">
      <c r="J16" s="103"/>
    </row>
    <row r="17" spans="14:15" ht="15.75" customHeight="1">
      <c r="N17" s="55"/>
      <c r="O17" s="55"/>
    </row>
    <row r="18" spans="10:15" ht="15.75" customHeight="1">
      <c r="J18" s="55"/>
      <c r="N18" s="55"/>
      <c r="O18" s="55"/>
    </row>
    <row r="19" ht="15.75" customHeight="1">
      <c r="L19" s="55"/>
    </row>
  </sheetData>
  <sheetProtection/>
  <mergeCells count="22">
    <mergeCell ref="A1:Q1"/>
    <mergeCell ref="A2:Q2"/>
    <mergeCell ref="A4:I4"/>
    <mergeCell ref="J5:K5"/>
    <mergeCell ref="L5:N5"/>
    <mergeCell ref="O5:O6"/>
    <mergeCell ref="F5:F6"/>
    <mergeCell ref="G5:G6"/>
    <mergeCell ref="P5:P6"/>
    <mergeCell ref="Q5:Q6"/>
    <mergeCell ref="A13:C13"/>
    <mergeCell ref="J14:Q14"/>
    <mergeCell ref="J15:Q15"/>
    <mergeCell ref="A5:A6"/>
    <mergeCell ref="B5:B6"/>
    <mergeCell ref="C5:C6"/>
    <mergeCell ref="D5:D6"/>
    <mergeCell ref="E5:E6"/>
    <mergeCell ref="H5:H6"/>
    <mergeCell ref="I5:I6"/>
    <mergeCell ref="A11:C11"/>
    <mergeCell ref="A12:C12"/>
  </mergeCells>
  <dataValidations count="1">
    <dataValidation allowBlank="1" showInputMessage="1" showErrorMessage="1" prompt="请按照 &quot;yyyy-mm-dd&quot; 格式输入" sqref="G7:H9"/>
  </dataValidations>
  <printOptions horizontalCentered="1"/>
  <pageMargins left="0.39" right="0.37" top="0.87" bottom="0.87" header="1.31" footer="0.51"/>
  <pageSetup fitToHeight="0" fitToWidth="1" horizontalDpi="300" verticalDpi="300" orientation="landscape" paperSize="9" scale="92" r:id="rId1"/>
</worksheet>
</file>

<file path=xl/worksheets/sheet5.xml><?xml version="1.0" encoding="utf-8"?>
<worksheet xmlns="http://schemas.openxmlformats.org/spreadsheetml/2006/main" xmlns:r="http://schemas.openxmlformats.org/officeDocument/2006/relationships">
  <sheetPr>
    <tabColor indexed="17"/>
  </sheetPr>
  <dimension ref="A1:G18"/>
  <sheetViews>
    <sheetView zoomScalePageLayoutView="0" workbookViewId="0" topLeftCell="A1">
      <selection activeCell="E9" sqref="E9"/>
    </sheetView>
  </sheetViews>
  <sheetFormatPr defaultColWidth="9.00390625" defaultRowHeight="15.75"/>
  <cols>
    <col min="1" max="1" width="6.875" style="3" customWidth="1"/>
    <col min="2" max="2" width="22.875" style="3" customWidth="1"/>
    <col min="3" max="7" width="16.625" style="3" customWidth="1"/>
    <col min="8" max="16384" width="9.00390625" style="3" customWidth="1"/>
  </cols>
  <sheetData>
    <row r="1" spans="1:7" s="1" customFormat="1" ht="30" customHeight="1">
      <c r="A1" s="740" t="s">
        <v>184</v>
      </c>
      <c r="B1" s="740"/>
      <c r="C1" s="740"/>
      <c r="D1" s="740"/>
      <c r="E1" s="740"/>
      <c r="F1" s="740"/>
      <c r="G1" s="740"/>
    </row>
    <row r="2" spans="1:7" ht="13.5" customHeight="1">
      <c r="A2" s="742" t="str">
        <f>'3-流动汇总'!A2</f>
        <v>评估基准日：2018年6月14日</v>
      </c>
      <c r="B2" s="743"/>
      <c r="C2" s="743"/>
      <c r="D2" s="743"/>
      <c r="E2" s="743"/>
      <c r="F2" s="743"/>
      <c r="G2" s="743"/>
    </row>
    <row r="3" spans="1:7" ht="13.5" customHeight="1">
      <c r="A3" s="5"/>
      <c r="B3" s="5"/>
      <c r="C3" s="5"/>
      <c r="D3" s="5"/>
      <c r="E3" s="5"/>
      <c r="F3" s="751" t="s">
        <v>185</v>
      </c>
      <c r="G3" s="751"/>
    </row>
    <row r="4" spans="1:7" ht="15.75" customHeight="1">
      <c r="A4" s="31" t="str">
        <f>'3-流动汇总'!A4</f>
        <v>被评估单位（或者产权持有单位）：威海万紫千红家具有限公司</v>
      </c>
      <c r="F4" s="752" t="s">
        <v>3</v>
      </c>
      <c r="G4" s="752"/>
    </row>
    <row r="5" spans="1:7" s="36" customFormat="1" ht="15.75" customHeight="1">
      <c r="A5" s="39" t="s">
        <v>169</v>
      </c>
      <c r="B5" s="39" t="s">
        <v>125</v>
      </c>
      <c r="C5" s="39" t="s">
        <v>90</v>
      </c>
      <c r="D5" s="39" t="s">
        <v>91</v>
      </c>
      <c r="E5" s="113" t="s">
        <v>92</v>
      </c>
      <c r="F5" s="39" t="s">
        <v>126</v>
      </c>
      <c r="G5" s="9" t="s">
        <v>8</v>
      </c>
    </row>
    <row r="6" spans="1:7" ht="15.75" customHeight="1">
      <c r="A6" s="39" t="s">
        <v>186</v>
      </c>
      <c r="B6" s="67" t="s">
        <v>187</v>
      </c>
      <c r="C6" s="14">
        <f>'3-1-1现金'!F14</f>
        <v>0</v>
      </c>
      <c r="D6" s="14">
        <f>C6</f>
        <v>0</v>
      </c>
      <c r="E6" s="14"/>
      <c r="F6" s="63"/>
      <c r="G6" s="15"/>
    </row>
    <row r="7" spans="1:7" ht="15.75" customHeight="1">
      <c r="A7" s="39" t="s">
        <v>188</v>
      </c>
      <c r="B7" s="213" t="s">
        <v>189</v>
      </c>
      <c r="C7" s="14">
        <f>'3-1-2银行存款'!G11</f>
        <v>0</v>
      </c>
      <c r="D7" s="14">
        <f>C7</f>
        <v>0</v>
      </c>
      <c r="E7" s="14"/>
      <c r="F7" s="63"/>
      <c r="G7" s="15"/>
    </row>
    <row r="8" spans="1:7" ht="15.75" customHeight="1">
      <c r="A8" s="39" t="s">
        <v>190</v>
      </c>
      <c r="B8" s="213" t="s">
        <v>191</v>
      </c>
      <c r="C8" s="14">
        <f>'3-1-3其他货币资金'!G14</f>
        <v>0</v>
      </c>
      <c r="D8" s="14">
        <f>'3-1-3其他货币资金'!H14</f>
        <v>0</v>
      </c>
      <c r="E8" s="14"/>
      <c r="F8" s="63"/>
      <c r="G8" s="15"/>
    </row>
    <row r="9" spans="1:7" s="42" customFormat="1" ht="15.75" customHeight="1">
      <c r="A9" s="268"/>
      <c r="B9" s="470"/>
      <c r="C9" s="14"/>
      <c r="D9" s="69"/>
      <c r="E9" s="69"/>
      <c r="F9" s="294"/>
      <c r="G9" s="219"/>
    </row>
    <row r="10" spans="1:7" ht="15.75" customHeight="1">
      <c r="A10" s="11"/>
      <c r="B10" s="59"/>
      <c r="C10" s="13"/>
      <c r="D10" s="14"/>
      <c r="E10" s="14"/>
      <c r="F10" s="63"/>
      <c r="G10" s="15"/>
    </row>
    <row r="11" spans="1:7" ht="15.75" customHeight="1">
      <c r="A11" s="11"/>
      <c r="B11" s="59"/>
      <c r="C11" s="13"/>
      <c r="D11" s="14"/>
      <c r="E11" s="14"/>
      <c r="F11" s="63"/>
      <c r="G11" s="15"/>
    </row>
    <row r="12" spans="1:7" ht="15.75" customHeight="1">
      <c r="A12" s="11"/>
      <c r="B12" s="59"/>
      <c r="C12" s="13"/>
      <c r="D12" s="14"/>
      <c r="E12" s="14"/>
      <c r="F12" s="63"/>
      <c r="G12" s="15"/>
    </row>
    <row r="13" spans="1:7" ht="15.75" customHeight="1">
      <c r="A13" s="11"/>
      <c r="B13" s="59"/>
      <c r="C13" s="13"/>
      <c r="D13" s="14"/>
      <c r="E13" s="14"/>
      <c r="F13" s="63"/>
      <c r="G13" s="15"/>
    </row>
    <row r="14" spans="1:7" ht="15.75" customHeight="1">
      <c r="A14" s="11"/>
      <c r="B14" s="59"/>
      <c r="C14" s="13"/>
      <c r="D14" s="14"/>
      <c r="E14" s="14"/>
      <c r="F14" s="63"/>
      <c r="G14" s="15"/>
    </row>
    <row r="15" spans="1:7" ht="15.75" customHeight="1">
      <c r="A15" s="11"/>
      <c r="B15" s="59"/>
      <c r="C15" s="13"/>
      <c r="D15" s="14"/>
      <c r="E15" s="14"/>
      <c r="F15" s="63"/>
      <c r="G15" s="15"/>
    </row>
    <row r="16" spans="1:7" ht="15.75" customHeight="1">
      <c r="A16" s="747" t="s">
        <v>192</v>
      </c>
      <c r="B16" s="748"/>
      <c r="C16" s="13">
        <f>SUM(C6:C15)</f>
        <v>0</v>
      </c>
      <c r="D16" s="13">
        <f>SUM(D6:D15)</f>
        <v>0</v>
      </c>
      <c r="E16" s="13"/>
      <c r="F16" s="13"/>
      <c r="G16" s="13"/>
    </row>
    <row r="17" spans="1:7" ht="15.75" customHeight="1">
      <c r="A17" s="19"/>
      <c r="D17" s="749" t="str">
        <f>'3-流动汇总'!E19</f>
        <v>评估人员：苗菁  </v>
      </c>
      <c r="E17" s="749"/>
      <c r="F17" s="749"/>
      <c r="G17" s="749"/>
    </row>
    <row r="18" spans="1:6" ht="15.75" customHeight="1">
      <c r="A18" s="19"/>
      <c r="E18" s="750" t="str">
        <f>'3-流动汇总'!E20</f>
        <v>复核人员：阮荣</v>
      </c>
      <c r="F18" s="750"/>
    </row>
    <row r="19" ht="15.75" customHeight="1"/>
  </sheetData>
  <sheetProtection/>
  <mergeCells count="7">
    <mergeCell ref="A16:B16"/>
    <mergeCell ref="D17:G17"/>
    <mergeCell ref="E18:F18"/>
    <mergeCell ref="A1:G1"/>
    <mergeCell ref="A2:G2"/>
    <mergeCell ref="F3:G3"/>
    <mergeCell ref="F4:G4"/>
  </mergeCells>
  <printOptions horizontalCentered="1"/>
  <pageMargins left="1" right="1" top="1.3" bottom="0.87" header="0.51" footer="0.51"/>
  <pageSetup horizontalDpi="600" verticalDpi="600" orientation="landscape" paperSize="9" r:id="rId1"/>
</worksheet>
</file>

<file path=xl/worksheets/sheet50.xml><?xml version="1.0" encoding="utf-8"?>
<worksheet xmlns="http://schemas.openxmlformats.org/spreadsheetml/2006/main" xmlns:r="http://schemas.openxmlformats.org/officeDocument/2006/relationships">
  <dimension ref="A1:AX25"/>
  <sheetViews>
    <sheetView zoomScalePageLayoutView="0" workbookViewId="0" topLeftCell="A1">
      <selection activeCell="J9" sqref="J9"/>
    </sheetView>
  </sheetViews>
  <sheetFormatPr defaultColWidth="9.00390625" defaultRowHeight="15.75" customHeight="1"/>
  <cols>
    <col min="1" max="1" width="5.50390625" style="3" customWidth="1"/>
    <col min="2" max="2" width="4.625" style="3" hidden="1" customWidth="1"/>
    <col min="3" max="3" width="15.25390625" style="2" customWidth="1"/>
    <col min="4" max="4" width="12.375" style="2" customWidth="1"/>
    <col min="5" max="5" width="7.625" style="3" customWidth="1"/>
    <col min="6" max="6" width="4.125" style="2" customWidth="1"/>
    <col min="7" max="7" width="7.50390625" style="2" customWidth="1"/>
    <col min="8" max="8" width="8.75390625" style="3" customWidth="1"/>
    <col min="9" max="9" width="8.875" style="154" customWidth="1"/>
    <col min="10" max="10" width="9.25390625" style="3" customWidth="1"/>
    <col min="11" max="11" width="9.50390625" style="3" customWidth="1"/>
    <col min="12" max="12" width="9.625" style="3" customWidth="1"/>
    <col min="13" max="13" width="7.875" style="155" customWidth="1"/>
    <col min="14" max="14" width="9.50390625" style="3" customWidth="1"/>
    <col min="15" max="15" width="8.375" style="3" customWidth="1"/>
    <col min="16" max="16" width="6.625" style="156" customWidth="1"/>
    <col min="17" max="17" width="7.25390625" style="153" customWidth="1"/>
    <col min="18" max="18" width="9.25390625" style="3" bestFit="1" customWidth="1"/>
    <col min="19" max="16384" width="9.00390625" style="3" customWidth="1"/>
  </cols>
  <sheetData>
    <row r="1" spans="1:20" s="1" customFormat="1" ht="30" customHeight="1">
      <c r="A1" s="790" t="s">
        <v>577</v>
      </c>
      <c r="B1" s="781"/>
      <c r="C1" s="781"/>
      <c r="D1" s="781"/>
      <c r="E1" s="781"/>
      <c r="F1" s="781"/>
      <c r="G1" s="781"/>
      <c r="H1" s="781"/>
      <c r="I1" s="902"/>
      <c r="J1" s="781"/>
      <c r="K1" s="781"/>
      <c r="L1" s="781"/>
      <c r="M1" s="903"/>
      <c r="N1" s="781"/>
      <c r="O1" s="781"/>
      <c r="P1" s="781"/>
      <c r="Q1" s="781"/>
      <c r="R1" s="3"/>
      <c r="S1" s="3"/>
      <c r="T1" s="3"/>
    </row>
    <row r="2" spans="1:17" ht="13.5" customHeight="1">
      <c r="A2" s="742" t="str">
        <f>'4-6-4机器设备'!A2:N2</f>
        <v>评估基准日：2018年6月14日</v>
      </c>
      <c r="B2" s="743"/>
      <c r="C2" s="743"/>
      <c r="D2" s="743"/>
      <c r="E2" s="743"/>
      <c r="F2" s="743"/>
      <c r="G2" s="743"/>
      <c r="H2" s="767"/>
      <c r="I2" s="792"/>
      <c r="J2" s="767"/>
      <c r="K2" s="767"/>
      <c r="L2" s="767"/>
      <c r="M2" s="904"/>
      <c r="N2" s="767"/>
      <c r="O2" s="767"/>
      <c r="P2" s="767"/>
      <c r="Q2" s="792"/>
    </row>
    <row r="3" spans="1:17" ht="13.5" customHeight="1">
      <c r="A3" s="5"/>
      <c r="B3" s="5"/>
      <c r="C3" s="5"/>
      <c r="D3" s="5"/>
      <c r="E3" s="5"/>
      <c r="F3" s="5"/>
      <c r="G3" s="5"/>
      <c r="H3" s="6"/>
      <c r="I3" s="173"/>
      <c r="J3" s="6"/>
      <c r="K3" s="6"/>
      <c r="L3" s="6"/>
      <c r="M3" s="174"/>
      <c r="N3" s="6"/>
      <c r="O3" s="6"/>
      <c r="P3" s="905" t="s">
        <v>578</v>
      </c>
      <c r="Q3" s="905"/>
    </row>
    <row r="4" spans="1:17" ht="15.75" customHeight="1">
      <c r="A4" s="124" t="str">
        <f>'4-6-5车辆'!A4</f>
        <v>被评估单位（或者产权持有单位）：威海万紫千红家具有限公司</v>
      </c>
      <c r="B4" s="124"/>
      <c r="C4" s="157"/>
      <c r="D4" s="157"/>
      <c r="E4" s="124"/>
      <c r="N4" s="906" t="s">
        <v>3</v>
      </c>
      <c r="O4" s="906"/>
      <c r="P4" s="907"/>
      <c r="Q4" s="906"/>
    </row>
    <row r="5" spans="1:20" s="2" customFormat="1" ht="15.75" customHeight="1">
      <c r="A5" s="778" t="s">
        <v>5</v>
      </c>
      <c r="B5" s="801" t="s">
        <v>579</v>
      </c>
      <c r="C5" s="800" t="s">
        <v>472</v>
      </c>
      <c r="D5" s="899" t="s">
        <v>308</v>
      </c>
      <c r="E5" s="801" t="s">
        <v>473</v>
      </c>
      <c r="F5" s="801" t="s">
        <v>299</v>
      </c>
      <c r="G5" s="801" t="s">
        <v>580</v>
      </c>
      <c r="H5" s="899" t="s">
        <v>474</v>
      </c>
      <c r="I5" s="900" t="s">
        <v>333</v>
      </c>
      <c r="J5" s="867" t="s">
        <v>90</v>
      </c>
      <c r="K5" s="867"/>
      <c r="L5" s="858" t="s">
        <v>91</v>
      </c>
      <c r="M5" s="896"/>
      <c r="N5" s="858"/>
      <c r="O5" s="821" t="s">
        <v>92</v>
      </c>
      <c r="P5" s="910" t="s">
        <v>126</v>
      </c>
      <c r="Q5" s="899" t="s">
        <v>8</v>
      </c>
      <c r="R5" s="3"/>
      <c r="S5" s="3"/>
      <c r="T5" s="3"/>
    </row>
    <row r="6" spans="1:20" s="2" customFormat="1" ht="15.75" customHeight="1">
      <c r="A6" s="799"/>
      <c r="B6" s="799"/>
      <c r="C6" s="799"/>
      <c r="D6" s="883"/>
      <c r="E6" s="799"/>
      <c r="F6" s="799"/>
      <c r="G6" s="799"/>
      <c r="H6" s="883"/>
      <c r="I6" s="901"/>
      <c r="J6" s="176" t="s">
        <v>409</v>
      </c>
      <c r="K6" s="65" t="s">
        <v>410</v>
      </c>
      <c r="L6" s="65" t="s">
        <v>409</v>
      </c>
      <c r="M6" s="177" t="s">
        <v>335</v>
      </c>
      <c r="N6" s="65" t="s">
        <v>410</v>
      </c>
      <c r="O6" s="909"/>
      <c r="P6" s="911"/>
      <c r="Q6" s="883"/>
      <c r="R6" s="3"/>
      <c r="S6" s="3"/>
      <c r="T6" s="3"/>
    </row>
    <row r="7" spans="1:50" s="49" customFormat="1" ht="15.75" customHeight="1">
      <c r="A7" s="49">
        <v>1</v>
      </c>
      <c r="C7" s="160"/>
      <c r="D7" s="161"/>
      <c r="E7" s="196"/>
      <c r="F7" s="160"/>
      <c r="G7" s="163"/>
      <c r="H7" s="580"/>
      <c r="I7" s="178"/>
      <c r="J7" s="200"/>
      <c r="K7" s="138"/>
      <c r="L7" s="201"/>
      <c r="M7" s="158"/>
      <c r="N7" s="202">
        <f>L7*M7/100</f>
        <v>0</v>
      </c>
      <c r="O7" s="203">
        <f>N7-K7</f>
        <v>0</v>
      </c>
      <c r="P7" s="207" t="e">
        <f>O7/K7*100</f>
        <v>#DIV/0!</v>
      </c>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47"/>
    </row>
    <row r="8" spans="1:20" s="2" customFormat="1" ht="15.75" customHeight="1">
      <c r="A8" s="49">
        <v>2</v>
      </c>
      <c r="B8" s="171"/>
      <c r="C8" s="160"/>
      <c r="D8" s="161"/>
      <c r="E8" s="49"/>
      <c r="F8" s="160"/>
      <c r="G8" s="163"/>
      <c r="H8" s="580"/>
      <c r="I8" s="178"/>
      <c r="J8" s="200"/>
      <c r="K8" s="138"/>
      <c r="L8" s="58"/>
      <c r="M8" s="158"/>
      <c r="N8" s="70">
        <f>L8*M8/100</f>
        <v>0</v>
      </c>
      <c r="O8" s="179">
        <f>N8-K8</f>
        <v>0</v>
      </c>
      <c r="P8" s="207">
        <v>100</v>
      </c>
      <c r="Q8" s="170"/>
      <c r="R8" s="186"/>
      <c r="S8" s="3"/>
      <c r="T8" s="3"/>
    </row>
    <row r="9" spans="1:20" s="2" customFormat="1" ht="15.75" customHeight="1">
      <c r="A9" s="49">
        <v>3</v>
      </c>
      <c r="B9" s="171"/>
      <c r="C9" s="589"/>
      <c r="D9" s="161"/>
      <c r="E9" s="49"/>
      <c r="F9" s="160"/>
      <c r="G9" s="163"/>
      <c r="H9" s="580"/>
      <c r="I9" s="178"/>
      <c r="J9" s="200"/>
      <c r="K9" s="138"/>
      <c r="L9" s="58"/>
      <c r="M9" s="158"/>
      <c r="N9" s="70">
        <f>L9*M9/100</f>
        <v>0</v>
      </c>
      <c r="O9" s="179">
        <f>N9-K9</f>
        <v>0</v>
      </c>
      <c r="P9" s="207" t="e">
        <f aca="true" t="shared" si="0" ref="P9:P17">O9/K9*100</f>
        <v>#DIV/0!</v>
      </c>
      <c r="Q9" s="170"/>
      <c r="R9" s="186"/>
      <c r="S9" s="3"/>
      <c r="T9" s="3"/>
    </row>
    <row r="10" spans="1:20" s="2" customFormat="1" ht="15.75" customHeight="1">
      <c r="A10" s="49">
        <v>4</v>
      </c>
      <c r="B10" s="49"/>
      <c r="C10" s="160"/>
      <c r="D10" s="161"/>
      <c r="E10" s="574"/>
      <c r="F10" s="160"/>
      <c r="G10" s="576"/>
      <c r="H10" s="580"/>
      <c r="I10" s="178"/>
      <c r="J10" s="578"/>
      <c r="K10" s="579"/>
      <c r="L10" s="76"/>
      <c r="M10" s="570"/>
      <c r="N10" s="202">
        <f aca="true" t="shared" si="1" ref="N10:N17">L10*M10/100</f>
        <v>0</v>
      </c>
      <c r="O10" s="179">
        <f aca="true" t="shared" si="2" ref="O10:O17">N10-K10</f>
        <v>0</v>
      </c>
      <c r="P10" s="207" t="e">
        <f t="shared" si="0"/>
        <v>#DIV/0!</v>
      </c>
      <c r="Q10" s="170"/>
      <c r="R10" s="186"/>
      <c r="S10" s="3"/>
      <c r="T10" s="3"/>
    </row>
    <row r="11" spans="1:20" s="2" customFormat="1" ht="15.75" customHeight="1">
      <c r="A11" s="49">
        <v>5</v>
      </c>
      <c r="B11" s="49"/>
      <c r="C11" s="160"/>
      <c r="D11" s="161"/>
      <c r="E11" s="574"/>
      <c r="F11" s="160"/>
      <c r="G11" s="576"/>
      <c r="H11" s="580"/>
      <c r="I11" s="178"/>
      <c r="J11" s="578"/>
      <c r="K11" s="579"/>
      <c r="L11" s="76"/>
      <c r="M11" s="570"/>
      <c r="N11" s="70">
        <f t="shared" si="1"/>
        <v>0</v>
      </c>
      <c r="O11" s="179">
        <f t="shared" si="2"/>
        <v>0</v>
      </c>
      <c r="P11" s="207" t="e">
        <f t="shared" si="0"/>
        <v>#DIV/0!</v>
      </c>
      <c r="Q11" s="170"/>
      <c r="R11" s="186"/>
      <c r="S11" s="3"/>
      <c r="T11" s="3"/>
    </row>
    <row r="12" spans="1:20" s="2" customFormat="1" ht="15.75" customHeight="1">
      <c r="A12" s="49">
        <v>6</v>
      </c>
      <c r="B12" s="49"/>
      <c r="C12" s="160"/>
      <c r="D12" s="161"/>
      <c r="E12" s="574"/>
      <c r="F12" s="160"/>
      <c r="G12" s="576"/>
      <c r="H12" s="580"/>
      <c r="I12" s="178"/>
      <c r="J12" s="578"/>
      <c r="K12" s="579"/>
      <c r="L12" s="76"/>
      <c r="M12" s="570"/>
      <c r="N12" s="70">
        <f t="shared" si="1"/>
        <v>0</v>
      </c>
      <c r="O12" s="179">
        <f t="shared" si="2"/>
        <v>0</v>
      </c>
      <c r="P12" s="207" t="e">
        <f t="shared" si="0"/>
        <v>#DIV/0!</v>
      </c>
      <c r="Q12" s="170"/>
      <c r="R12" s="186"/>
      <c r="S12" s="3"/>
      <c r="T12" s="3"/>
    </row>
    <row r="13" spans="1:20" s="2" customFormat="1" ht="15.75" customHeight="1">
      <c r="A13" s="49">
        <v>7</v>
      </c>
      <c r="B13" s="49"/>
      <c r="C13" s="160"/>
      <c r="D13" s="161"/>
      <c r="E13" s="574"/>
      <c r="F13" s="160"/>
      <c r="G13" s="576"/>
      <c r="H13" s="580"/>
      <c r="I13" s="178"/>
      <c r="J13" s="578"/>
      <c r="K13" s="579"/>
      <c r="L13" s="76"/>
      <c r="M13" s="570"/>
      <c r="N13" s="202">
        <f t="shared" si="1"/>
        <v>0</v>
      </c>
      <c r="O13" s="179">
        <f t="shared" si="2"/>
        <v>0</v>
      </c>
      <c r="P13" s="207" t="e">
        <f t="shared" si="0"/>
        <v>#DIV/0!</v>
      </c>
      <c r="Q13" s="170"/>
      <c r="R13" s="186"/>
      <c r="S13" s="3"/>
      <c r="T13" s="3"/>
    </row>
    <row r="14" spans="1:20" s="2" customFormat="1" ht="15.75" customHeight="1">
      <c r="A14" s="49">
        <v>8</v>
      </c>
      <c r="B14" s="49"/>
      <c r="C14" s="160"/>
      <c r="D14" s="161"/>
      <c r="E14" s="574"/>
      <c r="F14" s="160"/>
      <c r="G14" s="576"/>
      <c r="H14" s="580"/>
      <c r="I14" s="178"/>
      <c r="J14" s="578"/>
      <c r="K14" s="579"/>
      <c r="L14" s="76"/>
      <c r="M14" s="570"/>
      <c r="N14" s="70">
        <f t="shared" si="1"/>
        <v>0</v>
      </c>
      <c r="O14" s="179">
        <f t="shared" si="2"/>
        <v>0</v>
      </c>
      <c r="P14" s="207" t="e">
        <f t="shared" si="0"/>
        <v>#DIV/0!</v>
      </c>
      <c r="Q14" s="170"/>
      <c r="R14" s="186"/>
      <c r="S14" s="3"/>
      <c r="T14" s="3"/>
    </row>
    <row r="15" spans="1:20" s="2" customFormat="1" ht="15.75" customHeight="1">
      <c r="A15" s="49">
        <v>9</v>
      </c>
      <c r="B15" s="49"/>
      <c r="C15" s="160"/>
      <c r="D15" s="161"/>
      <c r="E15" s="574"/>
      <c r="F15" s="160"/>
      <c r="G15" s="576"/>
      <c r="H15" s="580"/>
      <c r="I15" s="178"/>
      <c r="J15" s="578"/>
      <c r="K15" s="579"/>
      <c r="L15" s="76"/>
      <c r="M15" s="570"/>
      <c r="N15" s="70">
        <f t="shared" si="1"/>
        <v>0</v>
      </c>
      <c r="O15" s="179">
        <f t="shared" si="2"/>
        <v>0</v>
      </c>
      <c r="P15" s="207" t="e">
        <f t="shared" si="0"/>
        <v>#DIV/0!</v>
      </c>
      <c r="Q15" s="170"/>
      <c r="R15" s="186"/>
      <c r="S15" s="3"/>
      <c r="T15" s="3"/>
    </row>
    <row r="16" spans="1:20" s="2" customFormat="1" ht="15.75" customHeight="1">
      <c r="A16" s="49">
        <v>10</v>
      </c>
      <c r="B16" s="49"/>
      <c r="C16" s="160"/>
      <c r="D16" s="161"/>
      <c r="E16" s="574"/>
      <c r="F16" s="160"/>
      <c r="G16" s="576"/>
      <c r="H16" s="580"/>
      <c r="I16" s="178"/>
      <c r="J16" s="578"/>
      <c r="K16" s="579"/>
      <c r="L16" s="76"/>
      <c r="M16" s="570"/>
      <c r="N16" s="202">
        <f t="shared" si="1"/>
        <v>0</v>
      </c>
      <c r="O16" s="179">
        <f t="shared" si="2"/>
        <v>0</v>
      </c>
      <c r="P16" s="207" t="e">
        <f t="shared" si="0"/>
        <v>#DIV/0!</v>
      </c>
      <c r="Q16" s="170"/>
      <c r="R16" s="186"/>
      <c r="S16" s="3"/>
      <c r="T16" s="3"/>
    </row>
    <row r="17" spans="1:20" s="2" customFormat="1" ht="15.75" customHeight="1">
      <c r="A17" s="49">
        <v>11</v>
      </c>
      <c r="B17" s="49"/>
      <c r="C17" s="160"/>
      <c r="D17" s="161"/>
      <c r="E17" s="574"/>
      <c r="F17" s="160"/>
      <c r="G17" s="576"/>
      <c r="H17" s="580"/>
      <c r="I17" s="178"/>
      <c r="J17" s="578"/>
      <c r="K17" s="579"/>
      <c r="L17" s="76"/>
      <c r="M17" s="570"/>
      <c r="N17" s="70">
        <f t="shared" si="1"/>
        <v>0</v>
      </c>
      <c r="O17" s="179">
        <f t="shared" si="2"/>
        <v>0</v>
      </c>
      <c r="P17" s="207" t="e">
        <f t="shared" si="0"/>
        <v>#DIV/0!</v>
      </c>
      <c r="Q17" s="170"/>
      <c r="R17" s="186"/>
      <c r="S17" s="3"/>
      <c r="T17" s="3"/>
    </row>
    <row r="18" spans="1:20" s="2" customFormat="1" ht="15.75" customHeight="1">
      <c r="A18" s="61"/>
      <c r="B18" s="61"/>
      <c r="C18" s="575"/>
      <c r="D18" s="582"/>
      <c r="E18" s="574"/>
      <c r="F18" s="575"/>
      <c r="G18" s="576"/>
      <c r="H18" s="583"/>
      <c r="I18" s="577"/>
      <c r="J18" s="578"/>
      <c r="K18" s="579"/>
      <c r="L18" s="76"/>
      <c r="M18" s="570"/>
      <c r="N18" s="477"/>
      <c r="O18" s="584"/>
      <c r="P18" s="585"/>
      <c r="Q18" s="586"/>
      <c r="R18" s="186"/>
      <c r="S18" s="3"/>
      <c r="T18" s="3"/>
    </row>
    <row r="19" spans="1:17" ht="15.75" customHeight="1">
      <c r="A19" s="787" t="s">
        <v>581</v>
      </c>
      <c r="B19" s="788"/>
      <c r="C19" s="788"/>
      <c r="D19" s="61"/>
      <c r="E19" s="77"/>
      <c r="F19" s="77"/>
      <c r="G19" s="78">
        <f>SUM(G7:G17)</f>
        <v>0</v>
      </c>
      <c r="H19" s="63"/>
      <c r="I19" s="182"/>
      <c r="J19" s="172">
        <f>SUM(J7:J17)</f>
        <v>0</v>
      </c>
      <c r="K19" s="172">
        <f>SUM(K7:K17)</f>
        <v>0</v>
      </c>
      <c r="L19" s="63">
        <f>SUM(L7:L17)</f>
        <v>0</v>
      </c>
      <c r="M19" s="571"/>
      <c r="N19" s="63">
        <f>SUM(N7:N17)</f>
        <v>0</v>
      </c>
      <c r="O19" s="63">
        <f>SUM(O7:O17)</f>
        <v>0</v>
      </c>
      <c r="P19" s="591" t="e">
        <f>O19/K19*100</f>
        <v>#DIV/0!</v>
      </c>
      <c r="Q19" s="61"/>
    </row>
    <row r="20" spans="1:17" ht="15.75" customHeight="1">
      <c r="A20" s="897" t="s">
        <v>582</v>
      </c>
      <c r="B20" s="898"/>
      <c r="C20" s="898"/>
      <c r="D20" s="172"/>
      <c r="E20" s="63"/>
      <c r="F20" s="172"/>
      <c r="G20" s="172"/>
      <c r="H20" s="63"/>
      <c r="I20" s="182"/>
      <c r="J20" s="63"/>
      <c r="K20" s="63"/>
      <c r="L20" s="183"/>
      <c r="M20" s="184"/>
      <c r="N20" s="183"/>
      <c r="O20" s="183"/>
      <c r="P20" s="592"/>
      <c r="Q20" s="61"/>
    </row>
    <row r="21" spans="1:17" ht="15.75" customHeight="1">
      <c r="A21" s="777" t="s">
        <v>251</v>
      </c>
      <c r="B21" s="778"/>
      <c r="C21" s="778"/>
      <c r="D21" s="49"/>
      <c r="E21" s="12"/>
      <c r="F21" s="12"/>
      <c r="G21" s="11">
        <f aca="true" t="shared" si="3" ref="G21:L21">G19</f>
        <v>0</v>
      </c>
      <c r="H21" s="14"/>
      <c r="I21" s="180"/>
      <c r="J21" s="134">
        <f t="shared" si="3"/>
        <v>0</v>
      </c>
      <c r="K21" s="172">
        <f t="shared" si="3"/>
        <v>0</v>
      </c>
      <c r="L21" s="14">
        <f t="shared" si="3"/>
        <v>0</v>
      </c>
      <c r="M21" s="181"/>
      <c r="N21" s="14">
        <f>N19</f>
        <v>0</v>
      </c>
      <c r="O21" s="14">
        <f>O19</f>
        <v>0</v>
      </c>
      <c r="P21" s="593" t="e">
        <f>P19</f>
        <v>#DIV/0!</v>
      </c>
      <c r="Q21" s="49"/>
    </row>
    <row r="22" spans="1:17" ht="15.75" customHeight="1">
      <c r="A22" s="3" t="str">
        <f>'3-1-1现金'!A15</f>
        <v>被评估单位（或者产权持有单位）填表人：</v>
      </c>
      <c r="J22" s="749" t="str">
        <f>'3-1-1现金'!F15</f>
        <v>评估人员：苗菁  </v>
      </c>
      <c r="K22" s="749"/>
      <c r="L22" s="749"/>
      <c r="M22" s="908"/>
      <c r="N22" s="749"/>
      <c r="O22" s="749"/>
      <c r="P22" s="749"/>
      <c r="Q22" s="770"/>
    </row>
    <row r="23" spans="1:17" ht="15.75" customHeight="1">
      <c r="A23" s="3" t="str">
        <f>'3-1-1现金'!A16:B16</f>
        <v>填表日期：2018年8月10日</v>
      </c>
      <c r="J23" s="750" t="str">
        <f>'3-1-1现金'!F16</f>
        <v>复核人员：阮荣</v>
      </c>
      <c r="K23" s="750"/>
      <c r="L23" s="750"/>
      <c r="M23" s="904"/>
      <c r="N23" s="750"/>
      <c r="O23" s="750"/>
      <c r="P23" s="750"/>
      <c r="Q23" s="780"/>
    </row>
    <row r="25" ht="15.75" customHeight="1">
      <c r="J25" s="55"/>
    </row>
  </sheetData>
  <sheetProtection/>
  <mergeCells count="23">
    <mergeCell ref="J22:Q22"/>
    <mergeCell ref="J23:Q23"/>
    <mergeCell ref="A5:A6"/>
    <mergeCell ref="B5:B6"/>
    <mergeCell ref="C5:C6"/>
    <mergeCell ref="D5:D6"/>
    <mergeCell ref="J5:K5"/>
    <mergeCell ref="Q5:Q6"/>
    <mergeCell ref="O5:O6"/>
    <mergeCell ref="P5:P6"/>
    <mergeCell ref="A1:Q1"/>
    <mergeCell ref="A2:Q2"/>
    <mergeCell ref="P3:Q3"/>
    <mergeCell ref="N4:Q4"/>
    <mergeCell ref="E5:E6"/>
    <mergeCell ref="F5:F6"/>
    <mergeCell ref="G5:G6"/>
    <mergeCell ref="A21:C21"/>
    <mergeCell ref="L5:N5"/>
    <mergeCell ref="A19:C19"/>
    <mergeCell ref="A20:C20"/>
    <mergeCell ref="H5:H6"/>
    <mergeCell ref="I5:I6"/>
  </mergeCells>
  <dataValidations count="1">
    <dataValidation allowBlank="1" showInputMessage="1" showErrorMessage="1" prompt="请按照 &quot;yyyy-mm-dd&quot; 格式输入" sqref="H7:H18"/>
  </dataValidations>
  <printOptions horizontalCentered="1"/>
  <pageMargins left="0.35" right="0.35" top="0.87" bottom="0.87" header="1.06" footer="0.51"/>
  <pageSetup fitToHeight="0" horizontalDpi="600" verticalDpi="600" orientation="landscape" paperSize="9" scale="92" r:id="rId1"/>
</worksheet>
</file>

<file path=xl/worksheets/sheet51.xml><?xml version="1.0" encoding="utf-8"?>
<worksheet xmlns="http://schemas.openxmlformats.org/spreadsheetml/2006/main" xmlns:r="http://schemas.openxmlformats.org/officeDocument/2006/relationships">
  <sheetPr>
    <pageSetUpPr fitToPage="1"/>
  </sheetPr>
  <dimension ref="A1:P14"/>
  <sheetViews>
    <sheetView zoomScalePageLayoutView="0" workbookViewId="0" topLeftCell="A1">
      <selection activeCell="Q10" sqref="Q10"/>
    </sheetView>
  </sheetViews>
  <sheetFormatPr defaultColWidth="9.00390625" defaultRowHeight="15.75" customHeight="1"/>
  <cols>
    <col min="1" max="1" width="3.875" style="3" customWidth="1"/>
    <col min="2" max="2" width="8.25390625" style="3" customWidth="1"/>
    <col min="3" max="3" width="10.25390625" style="3" customWidth="1"/>
    <col min="4" max="4" width="10.50390625" style="3" customWidth="1"/>
    <col min="5" max="5" width="8.25390625" style="3" customWidth="1"/>
    <col min="6" max="7" width="5.375" style="3" customWidth="1"/>
    <col min="8" max="9" width="5.125" style="3" customWidth="1"/>
    <col min="10" max="10" width="10.125" style="3" customWidth="1"/>
    <col min="11" max="11" width="10.50390625" style="3" customWidth="1"/>
    <col min="12" max="12" width="9.375" style="3" customWidth="1"/>
    <col min="13" max="14" width="11.625" style="3" customWidth="1"/>
    <col min="15" max="15" width="7.00390625" style="3" customWidth="1"/>
    <col min="16" max="16384" width="9.00390625" style="3" customWidth="1"/>
  </cols>
  <sheetData>
    <row r="1" spans="1:16" s="1" customFormat="1" ht="30" customHeight="1">
      <c r="A1" s="740" t="s">
        <v>583</v>
      </c>
      <c r="B1" s="741"/>
      <c r="C1" s="741"/>
      <c r="D1" s="741"/>
      <c r="E1" s="741"/>
      <c r="F1" s="741"/>
      <c r="G1" s="741"/>
      <c r="H1" s="741"/>
      <c r="I1" s="741"/>
      <c r="J1" s="741"/>
      <c r="K1" s="741"/>
      <c r="L1" s="741"/>
      <c r="M1" s="741"/>
      <c r="N1" s="741"/>
      <c r="O1" s="741"/>
      <c r="P1" s="741"/>
    </row>
    <row r="2" spans="1:16" ht="13.5" customHeight="1">
      <c r="A2" s="742" t="str">
        <f>'4-6-6电子设备'!A2</f>
        <v>评估基准日：2018年6月14日</v>
      </c>
      <c r="B2" s="743"/>
      <c r="C2" s="743"/>
      <c r="D2" s="743"/>
      <c r="E2" s="743"/>
      <c r="F2" s="743"/>
      <c r="G2" s="743"/>
      <c r="H2" s="743"/>
      <c r="I2" s="743"/>
      <c r="J2" s="767"/>
      <c r="K2" s="767"/>
      <c r="L2" s="767"/>
      <c r="M2" s="767"/>
      <c r="N2" s="767"/>
      <c r="O2" s="767"/>
      <c r="P2" s="767"/>
    </row>
    <row r="3" spans="1:16" ht="13.5" customHeight="1">
      <c r="A3" s="5"/>
      <c r="B3" s="5"/>
      <c r="C3" s="5"/>
      <c r="D3" s="5"/>
      <c r="E3" s="5"/>
      <c r="F3" s="5"/>
      <c r="G3" s="5"/>
      <c r="H3" s="5"/>
      <c r="I3" s="5"/>
      <c r="J3" s="6"/>
      <c r="K3" s="6"/>
      <c r="L3" s="6"/>
      <c r="M3" s="6"/>
      <c r="N3" s="6"/>
      <c r="O3" s="768" t="s">
        <v>584</v>
      </c>
      <c r="P3" s="768"/>
    </row>
    <row r="4" spans="1:16" ht="15.75" customHeight="1">
      <c r="A4" s="124" t="str">
        <f>'4-6-6电子设备'!A4</f>
        <v>被评估单位（或者产权持有单位）：威海万紫千红家具有限公司</v>
      </c>
      <c r="B4" s="124"/>
      <c r="C4" s="124"/>
      <c r="D4" s="124"/>
      <c r="P4" s="8" t="s">
        <v>3</v>
      </c>
    </row>
    <row r="5" spans="1:16" s="25" customFormat="1" ht="15.75" customHeight="1">
      <c r="A5" s="794" t="s">
        <v>5</v>
      </c>
      <c r="B5" s="794" t="s">
        <v>418</v>
      </c>
      <c r="C5" s="859" t="s">
        <v>419</v>
      </c>
      <c r="D5" s="794" t="s">
        <v>420</v>
      </c>
      <c r="E5" s="794" t="s">
        <v>421</v>
      </c>
      <c r="F5" s="794" t="s">
        <v>422</v>
      </c>
      <c r="G5" s="794" t="s">
        <v>423</v>
      </c>
      <c r="H5" s="794" t="s">
        <v>424</v>
      </c>
      <c r="I5" s="794" t="s">
        <v>425</v>
      </c>
      <c r="J5" s="794" t="s">
        <v>426</v>
      </c>
      <c r="K5" s="794" t="s">
        <v>427</v>
      </c>
      <c r="L5" s="794" t="s">
        <v>90</v>
      </c>
      <c r="M5" s="794" t="s">
        <v>91</v>
      </c>
      <c r="N5" s="794" t="s">
        <v>92</v>
      </c>
      <c r="O5" s="794" t="s">
        <v>126</v>
      </c>
      <c r="P5" s="794" t="s">
        <v>8</v>
      </c>
    </row>
    <row r="6" spans="1:16" s="25" customFormat="1" ht="12.75">
      <c r="A6" s="802"/>
      <c r="B6" s="802"/>
      <c r="C6" s="860"/>
      <c r="D6" s="802"/>
      <c r="E6" s="802"/>
      <c r="F6" s="802"/>
      <c r="G6" s="802"/>
      <c r="H6" s="802"/>
      <c r="I6" s="802"/>
      <c r="J6" s="802"/>
      <c r="K6" s="802"/>
      <c r="L6" s="802"/>
      <c r="M6" s="802"/>
      <c r="N6" s="802"/>
      <c r="O6" s="802"/>
      <c r="P6" s="802"/>
    </row>
    <row r="7" spans="1:16" ht="42" customHeight="1">
      <c r="A7" s="11">
        <v>1</v>
      </c>
      <c r="B7" s="152"/>
      <c r="C7" s="97"/>
      <c r="D7" s="80"/>
      <c r="E7" s="12"/>
      <c r="F7" s="9"/>
      <c r="G7" s="9"/>
      <c r="H7" s="11"/>
      <c r="I7" s="11"/>
      <c r="J7" s="14"/>
      <c r="K7" s="14"/>
      <c r="L7" s="14"/>
      <c r="M7" s="14"/>
      <c r="N7" s="14"/>
      <c r="O7" s="118"/>
      <c r="P7" s="15"/>
    </row>
    <row r="8" spans="1:16" ht="42" customHeight="1">
      <c r="A8" s="11">
        <v>2</v>
      </c>
      <c r="B8" s="11"/>
      <c r="C8" s="97"/>
      <c r="D8" s="80"/>
      <c r="E8" s="12"/>
      <c r="F8" s="9"/>
      <c r="G8" s="9"/>
      <c r="H8" s="11"/>
      <c r="I8" s="11"/>
      <c r="J8" s="14"/>
      <c r="K8" s="15"/>
      <c r="L8" s="15"/>
      <c r="M8" s="62"/>
      <c r="N8" s="62"/>
      <c r="O8" s="118"/>
      <c r="P8" s="15"/>
    </row>
    <row r="9" spans="1:16" ht="39.75" customHeight="1">
      <c r="A9" s="11"/>
      <c r="B9" s="11"/>
      <c r="C9" s="73"/>
      <c r="D9" s="16"/>
      <c r="E9" s="12"/>
      <c r="F9" s="11"/>
      <c r="G9" s="11"/>
      <c r="H9" s="11"/>
      <c r="I9" s="11"/>
      <c r="J9" s="14"/>
      <c r="K9" s="14"/>
      <c r="L9" s="14"/>
      <c r="M9" s="14"/>
      <c r="N9" s="14"/>
      <c r="O9" s="14"/>
      <c r="P9" s="15"/>
    </row>
    <row r="10" spans="1:16" ht="39.75" customHeight="1">
      <c r="A10" s="11"/>
      <c r="B10" s="11"/>
      <c r="C10" s="73"/>
      <c r="D10" s="16"/>
      <c r="E10" s="12"/>
      <c r="F10" s="11"/>
      <c r="G10" s="11"/>
      <c r="H10" s="11"/>
      <c r="I10" s="11"/>
      <c r="J10" s="14"/>
      <c r="K10" s="14"/>
      <c r="L10" s="14"/>
      <c r="M10" s="14"/>
      <c r="N10" s="14"/>
      <c r="O10" s="14" t="s">
        <v>141</v>
      </c>
      <c r="P10" s="15"/>
    </row>
    <row r="11" spans="1:16" ht="39.75" customHeight="1">
      <c r="A11" s="11"/>
      <c r="B11" s="11"/>
      <c r="C11" s="73"/>
      <c r="D11" s="16"/>
      <c r="E11" s="12"/>
      <c r="F11" s="11"/>
      <c r="G11" s="11"/>
      <c r="H11" s="11"/>
      <c r="I11" s="11"/>
      <c r="J11" s="14"/>
      <c r="K11" s="14"/>
      <c r="L11" s="14"/>
      <c r="M11" s="14"/>
      <c r="N11" s="14"/>
      <c r="O11" s="14" t="s">
        <v>141</v>
      </c>
      <c r="P11" s="15"/>
    </row>
    <row r="12" spans="1:16" ht="31.5" customHeight="1">
      <c r="A12" s="747" t="s">
        <v>581</v>
      </c>
      <c r="B12" s="786"/>
      <c r="C12" s="73"/>
      <c r="D12" s="16"/>
      <c r="E12" s="12"/>
      <c r="F12" s="11"/>
      <c r="G12" s="11"/>
      <c r="H12" s="11"/>
      <c r="I12" s="11"/>
      <c r="J12" s="14"/>
      <c r="K12" s="14">
        <f>K7</f>
        <v>0</v>
      </c>
      <c r="L12" s="14">
        <f>L7</f>
        <v>0</v>
      </c>
      <c r="M12" s="14">
        <f>M7+M8</f>
        <v>0</v>
      </c>
      <c r="N12" s="14">
        <f>N7+N8</f>
        <v>0</v>
      </c>
      <c r="O12" s="118">
        <v>1</v>
      </c>
      <c r="P12" s="15"/>
    </row>
    <row r="13" spans="1:16" s="27" customFormat="1" ht="15.75" customHeight="1">
      <c r="A13" s="19" t="e">
        <f>'4-6-6电子设备'!#REF!</f>
        <v>#REF!</v>
      </c>
      <c r="B13" s="3"/>
      <c r="C13" s="3"/>
      <c r="D13" s="3"/>
      <c r="E13" s="3"/>
      <c r="F13" s="137"/>
      <c r="G13" s="137"/>
      <c r="H13" s="137"/>
      <c r="I13" s="137"/>
      <c r="J13" s="140"/>
      <c r="K13" s="737" t="e">
        <f>'4-6-6电子设备'!#REF!</f>
        <v>#REF!</v>
      </c>
      <c r="L13" s="737"/>
      <c r="M13" s="737"/>
      <c r="N13" s="737"/>
      <c r="O13" s="737"/>
      <c r="P13" s="737"/>
    </row>
    <row r="14" spans="1:5" s="27" customFormat="1" ht="15.75" customHeight="1">
      <c r="A14" s="19" t="e">
        <f>'4-6-6电子设备'!#REF!</f>
        <v>#REF!</v>
      </c>
      <c r="B14" s="3"/>
      <c r="C14" s="3"/>
      <c r="D14" s="3"/>
      <c r="E14" s="3"/>
    </row>
  </sheetData>
  <sheetProtection/>
  <mergeCells count="21">
    <mergeCell ref="E5:E6"/>
    <mergeCell ref="G5:G6"/>
    <mergeCell ref="K13:P13"/>
    <mergeCell ref="B5:B6"/>
    <mergeCell ref="C5:C6"/>
    <mergeCell ref="D5:D6"/>
    <mergeCell ref="K5:K6"/>
    <mergeCell ref="I5:I6"/>
    <mergeCell ref="O5:O6"/>
    <mergeCell ref="H5:H6"/>
    <mergeCell ref="L5:L6"/>
    <mergeCell ref="A5:A6"/>
    <mergeCell ref="J5:J6"/>
    <mergeCell ref="A12:B12"/>
    <mergeCell ref="F5:F6"/>
    <mergeCell ref="P5:P6"/>
    <mergeCell ref="A1:P1"/>
    <mergeCell ref="A2:P2"/>
    <mergeCell ref="O3:P3"/>
    <mergeCell ref="M5:M6"/>
    <mergeCell ref="N5:N6"/>
  </mergeCells>
  <printOptions horizontalCentered="1"/>
  <pageMargins left="1" right="1" top="0.87" bottom="0.87" header="1.06" footer="0.51"/>
  <pageSetup fitToHeight="0" fitToWidth="1" horizontalDpi="300" verticalDpi="300" orientation="landscape" paperSize="9" scale="88" r:id="rId3"/>
  <legacyDrawing r:id="rId2"/>
</worksheet>
</file>

<file path=xl/worksheets/sheet52.xml><?xml version="1.0" encoding="utf-8"?>
<worksheet xmlns="http://schemas.openxmlformats.org/spreadsheetml/2006/main" xmlns:r="http://schemas.openxmlformats.org/officeDocument/2006/relationships">
  <sheetPr>
    <pageSetUpPr fitToPage="1"/>
  </sheetPr>
  <dimension ref="A1:F19"/>
  <sheetViews>
    <sheetView zoomScalePageLayoutView="0" workbookViewId="0" topLeftCell="A1">
      <selection activeCell="D17" sqref="D17"/>
    </sheetView>
  </sheetViews>
  <sheetFormatPr defaultColWidth="9.00390625" defaultRowHeight="15.75" customHeight="1"/>
  <cols>
    <col min="1" max="1" width="5.75390625" style="3" customWidth="1"/>
    <col min="2" max="2" width="28.00390625" style="3" customWidth="1"/>
    <col min="3" max="5" width="17.625" style="3" customWidth="1"/>
    <col min="6" max="6" width="17.625" style="123" customWidth="1"/>
    <col min="7" max="16384" width="9.00390625" style="3" customWidth="1"/>
  </cols>
  <sheetData>
    <row r="1" spans="1:6" s="1" customFormat="1" ht="30" customHeight="1">
      <c r="A1" s="740" t="s">
        <v>585</v>
      </c>
      <c r="B1" s="741"/>
      <c r="C1" s="741"/>
      <c r="D1" s="741"/>
      <c r="E1" s="741"/>
      <c r="F1" s="741"/>
    </row>
    <row r="2" spans="1:6" ht="13.5" customHeight="1">
      <c r="A2" s="742" t="str">
        <f>'4-6-7土地'!A2</f>
        <v>评估基准日：2018年6月14日</v>
      </c>
      <c r="B2" s="743"/>
      <c r="C2" s="743"/>
      <c r="D2" s="767"/>
      <c r="E2" s="767"/>
      <c r="F2" s="767"/>
    </row>
    <row r="3" spans="1:6" ht="13.5" customHeight="1">
      <c r="A3" s="5"/>
      <c r="B3" s="5"/>
      <c r="C3" s="5"/>
      <c r="D3" s="6"/>
      <c r="E3" s="6"/>
      <c r="F3" s="142" t="s">
        <v>586</v>
      </c>
    </row>
    <row r="4" spans="1:6" ht="15.75" customHeight="1">
      <c r="A4" s="771" t="str">
        <f>'4-6-7土地'!A4</f>
        <v>被评估单位（或者产权持有单位）：威海万紫千红家具有限公司</v>
      </c>
      <c r="B4" s="771"/>
      <c r="C4" s="771"/>
      <c r="F4" s="143" t="s">
        <v>3</v>
      </c>
    </row>
    <row r="5" spans="1:6" s="2" customFormat="1" ht="15.75" customHeight="1">
      <c r="A5" s="39" t="s">
        <v>169</v>
      </c>
      <c r="B5" s="39" t="s">
        <v>125</v>
      </c>
      <c r="C5" s="39" t="s">
        <v>90</v>
      </c>
      <c r="D5" s="39" t="s">
        <v>91</v>
      </c>
      <c r="E5" s="144" t="s">
        <v>92</v>
      </c>
      <c r="F5" s="145" t="s">
        <v>126</v>
      </c>
    </row>
    <row r="6" spans="1:6" ht="15.75" customHeight="1">
      <c r="A6" s="39" t="s">
        <v>587</v>
      </c>
      <c r="B6" s="146" t="s">
        <v>588</v>
      </c>
      <c r="C6" s="14">
        <f>'4-7-1在建（土建）'!I16</f>
        <v>0</v>
      </c>
      <c r="D6" s="14">
        <f>'4-7-1在建（土建）'!J16</f>
        <v>0</v>
      </c>
      <c r="E6" s="14">
        <f>D6-C6</f>
        <v>0</v>
      </c>
      <c r="F6" s="147"/>
    </row>
    <row r="7" spans="1:6" ht="15.75" customHeight="1">
      <c r="A7" s="39" t="s">
        <v>589</v>
      </c>
      <c r="B7" s="146" t="s">
        <v>590</v>
      </c>
      <c r="C7" s="14">
        <f>'4-7-2在建（设备）'!K21</f>
        <v>0</v>
      </c>
      <c r="D7" s="14">
        <f>'4-7-2在建（设备）'!O21</f>
        <v>0</v>
      </c>
      <c r="E7" s="14">
        <f>D7-C7</f>
        <v>0</v>
      </c>
      <c r="F7" s="147" t="s">
        <v>141</v>
      </c>
    </row>
    <row r="8" spans="1:6" ht="15.75" customHeight="1">
      <c r="A8" s="39"/>
      <c r="B8" s="148"/>
      <c r="C8" s="14"/>
      <c r="D8" s="14"/>
      <c r="E8" s="14"/>
      <c r="F8" s="147"/>
    </row>
    <row r="9" spans="1:6" ht="15.75" customHeight="1">
      <c r="A9" s="39"/>
      <c r="B9" s="148"/>
      <c r="C9" s="14"/>
      <c r="D9" s="14"/>
      <c r="E9" s="14"/>
      <c r="F9" s="147"/>
    </row>
    <row r="10" spans="1:6" ht="15.75" customHeight="1">
      <c r="A10" s="39"/>
      <c r="B10" s="148"/>
      <c r="C10" s="14"/>
      <c r="D10" s="14"/>
      <c r="E10" s="14"/>
      <c r="F10" s="147"/>
    </row>
    <row r="11" spans="1:6" ht="15.75" customHeight="1">
      <c r="A11" s="39"/>
      <c r="B11" s="148"/>
      <c r="C11" s="14"/>
      <c r="D11" s="14"/>
      <c r="E11" s="14"/>
      <c r="F11" s="147"/>
    </row>
    <row r="12" spans="1:6" ht="15.75" customHeight="1">
      <c r="A12" s="39"/>
      <c r="B12" s="149"/>
      <c r="C12" s="14"/>
      <c r="D12" s="14"/>
      <c r="E12" s="14"/>
      <c r="F12" s="147"/>
    </row>
    <row r="13" spans="1:6" ht="15.75" customHeight="1">
      <c r="A13" s="39"/>
      <c r="B13" s="148"/>
      <c r="C13" s="14"/>
      <c r="D13" s="14"/>
      <c r="E13" s="14"/>
      <c r="F13" s="147"/>
    </row>
    <row r="14" spans="1:6" ht="15.75" customHeight="1">
      <c r="A14" s="39"/>
      <c r="B14" s="149"/>
      <c r="C14" s="14"/>
      <c r="D14" s="14"/>
      <c r="E14" s="14"/>
      <c r="F14" s="147"/>
    </row>
    <row r="15" spans="1:6" ht="15.75" customHeight="1">
      <c r="A15" s="912" t="s">
        <v>591</v>
      </c>
      <c r="B15" s="833"/>
      <c r="C15" s="14">
        <f>SUM(C6:C14)</f>
        <v>0</v>
      </c>
      <c r="D15" s="14">
        <f>SUM(D6:D14)</f>
        <v>0</v>
      </c>
      <c r="E15" s="14">
        <f>D15-C15</f>
        <v>0</v>
      </c>
      <c r="F15" s="147"/>
    </row>
    <row r="16" spans="1:6" ht="15.75" customHeight="1">
      <c r="A16" s="912" t="s">
        <v>592</v>
      </c>
      <c r="B16" s="833"/>
      <c r="C16" s="14"/>
      <c r="D16" s="14"/>
      <c r="E16" s="14"/>
      <c r="F16" s="147"/>
    </row>
    <row r="17" spans="1:6" ht="15.75" customHeight="1">
      <c r="A17" s="772" t="s">
        <v>591</v>
      </c>
      <c r="B17" s="773"/>
      <c r="C17" s="14">
        <f>C15-C16</f>
        <v>0</v>
      </c>
      <c r="D17" s="14">
        <f>D15-D16</f>
        <v>0</v>
      </c>
      <c r="E17" s="14">
        <f>D17-C17</f>
        <v>0</v>
      </c>
      <c r="F17" s="147"/>
    </row>
    <row r="18" spans="4:6" ht="15.75" customHeight="1">
      <c r="D18" s="749" t="str">
        <f>'4-6-6电子设备'!J22</f>
        <v>评估人员：苗菁  </v>
      </c>
      <c r="E18" s="749"/>
      <c r="F18" s="749"/>
    </row>
    <row r="19" spans="1:6" ht="15.75" customHeight="1">
      <c r="A19" s="19"/>
      <c r="D19" s="750" t="str">
        <f>'4-6-6电子设备'!J23</f>
        <v>复核人员：阮荣</v>
      </c>
      <c r="E19" s="750"/>
      <c r="F19" s="750"/>
    </row>
  </sheetData>
  <sheetProtection/>
  <mergeCells count="8">
    <mergeCell ref="D18:F18"/>
    <mergeCell ref="D19:F19"/>
    <mergeCell ref="A1:F1"/>
    <mergeCell ref="A2:F2"/>
    <mergeCell ref="A4:C4"/>
    <mergeCell ref="A15:B15"/>
    <mergeCell ref="A16:B16"/>
    <mergeCell ref="A17:B17"/>
  </mergeCells>
  <printOptions horizontalCentered="1"/>
  <pageMargins left="1" right="1" top="0.87" bottom="0.87" header="1.06" footer="0.51"/>
  <pageSetup fitToHeight="0" fitToWidth="1" horizontalDpi="300" verticalDpi="300" orientation="landscape" paperSize="9" r:id="rId1"/>
</worksheet>
</file>

<file path=xl/worksheets/sheet53.xml><?xml version="1.0" encoding="utf-8"?>
<worksheet xmlns="http://schemas.openxmlformats.org/spreadsheetml/2006/main" xmlns:r="http://schemas.openxmlformats.org/officeDocument/2006/relationships">
  <dimension ref="A1:P18"/>
  <sheetViews>
    <sheetView zoomScalePageLayoutView="0" workbookViewId="0" topLeftCell="A1">
      <selection activeCell="F12" sqref="F12"/>
    </sheetView>
  </sheetViews>
  <sheetFormatPr defaultColWidth="9.00390625" defaultRowHeight="15.75" customHeight="1"/>
  <cols>
    <col min="1" max="1" width="5.375" style="3" customWidth="1"/>
    <col min="2" max="2" width="16.125" style="3" customWidth="1"/>
    <col min="3" max="3" width="7.75390625" style="3" customWidth="1"/>
    <col min="4" max="4" width="13.00390625" style="3" customWidth="1"/>
    <col min="5" max="5" width="8.875" style="2" customWidth="1"/>
    <col min="6" max="6" width="10.75390625" style="3" customWidth="1"/>
    <col min="7" max="8" width="9.00390625" style="3" customWidth="1"/>
    <col min="9" max="9" width="11.00390625" style="3" customWidth="1"/>
    <col min="10" max="10" width="10.625" style="3" customWidth="1"/>
    <col min="11" max="11" width="10.50390625" style="3" customWidth="1"/>
    <col min="12" max="12" width="7.25390625" style="123" customWidth="1"/>
    <col min="13" max="13" width="8.00390625" style="3" customWidth="1"/>
    <col min="14" max="14" width="9.00390625" style="3" customWidth="1"/>
    <col min="15" max="15" width="10.00390625" style="3" bestFit="1" customWidth="1"/>
    <col min="16" max="16384" width="9.00390625" style="3" customWidth="1"/>
  </cols>
  <sheetData>
    <row r="1" spans="1:13" s="1" customFormat="1" ht="30" customHeight="1">
      <c r="A1" s="740" t="s">
        <v>593</v>
      </c>
      <c r="B1" s="741"/>
      <c r="C1" s="741"/>
      <c r="D1" s="741"/>
      <c r="E1" s="741"/>
      <c r="F1" s="741"/>
      <c r="G1" s="741"/>
      <c r="H1" s="741"/>
      <c r="I1" s="741"/>
      <c r="J1" s="741"/>
      <c r="K1" s="741"/>
      <c r="L1" s="741"/>
      <c r="M1" s="741"/>
    </row>
    <row r="2" spans="1:13" ht="13.5" customHeight="1">
      <c r="A2" s="742" t="str">
        <f>'4-7在建工程汇总'!A2</f>
        <v>评估基准日：2018年6月14日</v>
      </c>
      <c r="B2" s="743"/>
      <c r="C2" s="743"/>
      <c r="D2" s="743"/>
      <c r="E2" s="767"/>
      <c r="F2" s="767"/>
      <c r="G2" s="767"/>
      <c r="H2" s="767"/>
      <c r="I2" s="767"/>
      <c r="J2" s="767"/>
      <c r="K2" s="767"/>
      <c r="L2" s="767"/>
      <c r="M2" s="767"/>
    </row>
    <row r="3" spans="1:13" ht="13.5" customHeight="1">
      <c r="A3" s="5"/>
      <c r="B3" s="5"/>
      <c r="C3" s="5"/>
      <c r="D3" s="5"/>
      <c r="E3" s="6"/>
      <c r="F3" s="6"/>
      <c r="G3" s="6"/>
      <c r="H3" s="6"/>
      <c r="I3" s="6"/>
      <c r="J3" s="6"/>
      <c r="K3" s="6"/>
      <c r="L3" s="135"/>
      <c r="M3" s="7" t="s">
        <v>594</v>
      </c>
    </row>
    <row r="4" spans="1:13" ht="15.75" customHeight="1">
      <c r="A4" s="124" t="str">
        <f>'4-7在建工程汇总'!A4</f>
        <v>被评估单位（或者产权持有单位）：威海万紫千红家具有限公司</v>
      </c>
      <c r="B4" s="124"/>
      <c r="C4" s="124"/>
      <c r="D4" s="124"/>
      <c r="E4" s="3"/>
      <c r="M4" s="8" t="s">
        <v>3</v>
      </c>
    </row>
    <row r="5" spans="1:16" s="2" customFormat="1" ht="15.75" customHeight="1">
      <c r="A5" s="44" t="s">
        <v>5</v>
      </c>
      <c r="B5" s="44" t="s">
        <v>595</v>
      </c>
      <c r="C5" s="110" t="s">
        <v>404</v>
      </c>
      <c r="D5" s="125" t="s">
        <v>596</v>
      </c>
      <c r="E5" s="9" t="s">
        <v>597</v>
      </c>
      <c r="F5" s="9" t="s">
        <v>598</v>
      </c>
      <c r="G5" s="9" t="s">
        <v>599</v>
      </c>
      <c r="H5" s="9" t="s">
        <v>600</v>
      </c>
      <c r="I5" s="97" t="s">
        <v>90</v>
      </c>
      <c r="J5" s="9" t="s">
        <v>91</v>
      </c>
      <c r="K5" s="9" t="s">
        <v>92</v>
      </c>
      <c r="L5" s="136" t="s">
        <v>126</v>
      </c>
      <c r="M5" s="9" t="s">
        <v>8</v>
      </c>
      <c r="N5" s="137"/>
      <c r="O5" s="137"/>
      <c r="P5" s="137"/>
    </row>
    <row r="6" spans="1:16" ht="15.75" customHeight="1">
      <c r="A6" s="11"/>
      <c r="B6" s="126"/>
      <c r="C6" s="34"/>
      <c r="D6" s="11"/>
      <c r="E6" s="127"/>
      <c r="F6" s="12"/>
      <c r="G6" s="12"/>
      <c r="H6" s="14"/>
      <c r="I6" s="138"/>
      <c r="J6" s="14"/>
      <c r="K6" s="14"/>
      <c r="L6" s="139"/>
      <c r="M6" s="14"/>
      <c r="N6" s="140"/>
      <c r="O6" s="140"/>
      <c r="P6" s="27"/>
    </row>
    <row r="7" spans="1:16" ht="15.75" customHeight="1">
      <c r="A7" s="11"/>
      <c r="B7" s="128"/>
      <c r="C7" s="34"/>
      <c r="D7" s="11"/>
      <c r="E7" s="129"/>
      <c r="F7" s="12"/>
      <c r="G7" s="12"/>
      <c r="H7" s="14"/>
      <c r="I7" s="138"/>
      <c r="J7" s="14"/>
      <c r="K7" s="14"/>
      <c r="L7" s="139"/>
      <c r="M7" s="14"/>
      <c r="N7" s="140"/>
      <c r="O7" s="140"/>
      <c r="P7" s="27"/>
    </row>
    <row r="8" spans="1:16" ht="15.75" customHeight="1">
      <c r="A8" s="41"/>
      <c r="B8" s="130"/>
      <c r="C8" s="131"/>
      <c r="D8" s="132"/>
      <c r="E8" s="11"/>
      <c r="F8" s="12"/>
      <c r="G8" s="133"/>
      <c r="H8" s="11"/>
      <c r="I8" s="14"/>
      <c r="J8" s="70"/>
      <c r="K8" s="14"/>
      <c r="L8" s="139"/>
      <c r="M8" s="15"/>
      <c r="N8" s="27"/>
      <c r="O8" s="27"/>
      <c r="P8" s="27"/>
    </row>
    <row r="9" spans="1:13" ht="15.75" customHeight="1">
      <c r="A9" s="41"/>
      <c r="B9" s="9"/>
      <c r="C9" s="131"/>
      <c r="D9" s="132"/>
      <c r="E9" s="11"/>
      <c r="F9" s="12"/>
      <c r="G9" s="133"/>
      <c r="H9" s="11"/>
      <c r="I9" s="14"/>
      <c r="J9" s="70"/>
      <c r="K9" s="14"/>
      <c r="L9" s="139"/>
      <c r="M9" s="15"/>
    </row>
    <row r="10" spans="1:13" ht="15.75" customHeight="1">
      <c r="A10" s="41"/>
      <c r="B10" s="9"/>
      <c r="C10" s="131"/>
      <c r="D10" s="132"/>
      <c r="E10" s="11"/>
      <c r="F10" s="12"/>
      <c r="G10" s="133"/>
      <c r="H10" s="11"/>
      <c r="I10" s="14"/>
      <c r="J10" s="70"/>
      <c r="K10" s="14"/>
      <c r="L10" s="139"/>
      <c r="M10" s="15"/>
    </row>
    <row r="11" spans="1:13" ht="15.75" customHeight="1">
      <c r="A11" s="41"/>
      <c r="B11" s="9"/>
      <c r="C11" s="131"/>
      <c r="D11" s="132"/>
      <c r="E11" s="11"/>
      <c r="F11" s="12"/>
      <c r="G11" s="133"/>
      <c r="H11" s="11"/>
      <c r="I11" s="14"/>
      <c r="J11" s="70"/>
      <c r="K11" s="14"/>
      <c r="L11" s="139"/>
      <c r="M11" s="15"/>
    </row>
    <row r="12" spans="1:13" ht="15.75" customHeight="1">
      <c r="A12" s="41"/>
      <c r="B12" s="9"/>
      <c r="C12" s="131"/>
      <c r="D12" s="132"/>
      <c r="E12" s="11"/>
      <c r="F12" s="12"/>
      <c r="G12" s="133"/>
      <c r="H12" s="11"/>
      <c r="I12" s="14"/>
      <c r="J12" s="70"/>
      <c r="K12" s="14"/>
      <c r="L12" s="139"/>
      <c r="M12" s="15"/>
    </row>
    <row r="13" spans="1:13" ht="15.75" customHeight="1">
      <c r="A13" s="41"/>
      <c r="B13" s="9"/>
      <c r="C13" s="131"/>
      <c r="D13" s="132"/>
      <c r="E13" s="11"/>
      <c r="F13" s="12"/>
      <c r="G13" s="133"/>
      <c r="H13" s="11"/>
      <c r="I13" s="14"/>
      <c r="J13" s="70"/>
      <c r="K13" s="14"/>
      <c r="L13" s="139"/>
      <c r="M13" s="15"/>
    </row>
    <row r="14" spans="1:13" ht="15.75" customHeight="1">
      <c r="A14" s="772" t="s">
        <v>222</v>
      </c>
      <c r="B14" s="913"/>
      <c r="C14" s="833"/>
      <c r="D14" s="14"/>
      <c r="E14" s="134"/>
      <c r="F14" s="14" t="s">
        <v>141</v>
      </c>
      <c r="G14" s="15"/>
      <c r="H14" s="15"/>
      <c r="I14" s="14">
        <f>SUM(I6:I13)</f>
        <v>0</v>
      </c>
      <c r="J14" s="14">
        <f>SUM(J6:J13)</f>
        <v>0</v>
      </c>
      <c r="K14" s="21"/>
      <c r="L14" s="141"/>
      <c r="M14" s="15"/>
    </row>
    <row r="15" spans="1:13" ht="15.75" customHeight="1">
      <c r="A15" s="772" t="s">
        <v>601</v>
      </c>
      <c r="B15" s="913"/>
      <c r="C15" s="833"/>
      <c r="D15" s="14"/>
      <c r="E15" s="134"/>
      <c r="F15" s="14" t="s">
        <v>141</v>
      </c>
      <c r="G15" s="15"/>
      <c r="H15" s="15"/>
      <c r="I15" s="14"/>
      <c r="J15" s="14"/>
      <c r="K15" s="15"/>
      <c r="L15" s="141"/>
      <c r="M15" s="15"/>
    </row>
    <row r="16" spans="1:13" ht="15.75" customHeight="1">
      <c r="A16" s="772" t="s">
        <v>222</v>
      </c>
      <c r="B16" s="865"/>
      <c r="C16" s="773"/>
      <c r="D16" s="14"/>
      <c r="E16" s="134"/>
      <c r="F16" s="14" t="s">
        <v>141</v>
      </c>
      <c r="G16" s="15"/>
      <c r="H16" s="15"/>
      <c r="I16" s="14">
        <f>I14-I15</f>
        <v>0</v>
      </c>
      <c r="J16" s="14">
        <f>J14-J15</f>
        <v>0</v>
      </c>
      <c r="K16" s="21"/>
      <c r="L16" s="141"/>
      <c r="M16" s="15"/>
    </row>
    <row r="17" spans="1:13" ht="15.75" customHeight="1">
      <c r="A17" s="3" t="str">
        <f>'4-6-6电子设备'!A22</f>
        <v>被评估单位（或者产权持有单位）填表人：</v>
      </c>
      <c r="H17" s="749" t="str">
        <f>'4-6-6电子设备'!J22</f>
        <v>评估人员：苗菁  </v>
      </c>
      <c r="I17" s="749"/>
      <c r="J17" s="749"/>
      <c r="K17" s="749"/>
      <c r="L17" s="749"/>
      <c r="M17" s="749"/>
    </row>
    <row r="18" spans="1:13" ht="15.75" customHeight="1">
      <c r="A18" s="3" t="str">
        <f>'4-6-6电子设备'!A23</f>
        <v>填表日期：2018年8月10日</v>
      </c>
      <c r="H18" s="750" t="str">
        <f>'4-6-6电子设备'!J23</f>
        <v>复核人员：阮荣</v>
      </c>
      <c r="I18" s="750"/>
      <c r="J18" s="750"/>
      <c r="K18" s="750"/>
      <c r="L18" s="750"/>
      <c r="M18" s="750"/>
    </row>
  </sheetData>
  <sheetProtection/>
  <mergeCells count="7">
    <mergeCell ref="A16:C16"/>
    <mergeCell ref="H17:M17"/>
    <mergeCell ref="H18:M18"/>
    <mergeCell ref="A1:M1"/>
    <mergeCell ref="A2:M2"/>
    <mergeCell ref="A14:C14"/>
    <mergeCell ref="A15:C15"/>
  </mergeCells>
  <printOptions horizontalCentered="1"/>
  <pageMargins left="0.36" right="0.39" top="0.79" bottom="0.87" header="1.06" footer="0.51"/>
  <pageSetup fitToHeight="0" horizontalDpi="300" verticalDpi="300" orientation="landscape" paperSize="9" r:id="rId1"/>
</worksheet>
</file>

<file path=xl/worksheets/sheet54.xml><?xml version="1.0" encoding="utf-8"?>
<worksheet xmlns="http://schemas.openxmlformats.org/spreadsheetml/2006/main" xmlns:r="http://schemas.openxmlformats.org/officeDocument/2006/relationships">
  <sheetPr>
    <pageSetUpPr fitToPage="1"/>
  </sheetPr>
  <dimension ref="A1:R23"/>
  <sheetViews>
    <sheetView zoomScalePageLayoutView="0" workbookViewId="0" topLeftCell="A4">
      <selection activeCell="A7" sqref="A7:O14"/>
    </sheetView>
  </sheetViews>
  <sheetFormatPr defaultColWidth="9.00390625" defaultRowHeight="15.75" customHeight="1"/>
  <cols>
    <col min="1" max="1" width="4.75390625" style="3" customWidth="1"/>
    <col min="2" max="2" width="14.50390625" style="3" customWidth="1"/>
    <col min="3" max="3" width="9.375" style="3" customWidth="1"/>
    <col min="4" max="4" width="5.00390625" style="3" customWidth="1"/>
    <col min="5" max="5" width="5.375" style="3" customWidth="1"/>
    <col min="6" max="6" width="5.125" style="3" customWidth="1"/>
    <col min="7" max="7" width="6.125" style="3" customWidth="1"/>
    <col min="8" max="8" width="6.625" style="3" customWidth="1"/>
    <col min="9" max="9" width="5.25390625" style="3" customWidth="1"/>
    <col min="10" max="10" width="6.50390625" style="3" customWidth="1"/>
    <col min="11" max="11" width="11.25390625" style="3" customWidth="1"/>
    <col min="12" max="12" width="7.75390625" style="3" customWidth="1"/>
    <col min="13" max="13" width="4.375" style="3" customWidth="1"/>
    <col min="14" max="14" width="6.875" style="3" customWidth="1"/>
    <col min="15" max="15" width="10.875" style="3" customWidth="1"/>
    <col min="16" max="16" width="6.00390625" style="3" customWidth="1"/>
    <col min="17" max="17" width="5.625" style="3" customWidth="1"/>
    <col min="18" max="18" width="6.875" style="3" customWidth="1"/>
    <col min="19" max="16384" width="9.00390625" style="3" customWidth="1"/>
  </cols>
  <sheetData>
    <row r="1" spans="1:18" s="1" customFormat="1" ht="30" customHeight="1">
      <c r="A1" s="740" t="s">
        <v>602</v>
      </c>
      <c r="B1" s="741"/>
      <c r="C1" s="741"/>
      <c r="D1" s="741"/>
      <c r="E1" s="741"/>
      <c r="F1" s="741"/>
      <c r="G1" s="741"/>
      <c r="H1" s="741"/>
      <c r="I1" s="741"/>
      <c r="J1" s="741"/>
      <c r="K1" s="741"/>
      <c r="L1" s="741"/>
      <c r="M1" s="741"/>
      <c r="N1" s="741"/>
      <c r="O1" s="741"/>
      <c r="P1" s="741"/>
      <c r="Q1" s="741"/>
      <c r="R1" s="741"/>
    </row>
    <row r="2" spans="1:18" ht="13.5" customHeight="1">
      <c r="A2" s="742" t="str">
        <f>'4-7-1在建（土建）'!A2</f>
        <v>评估基准日：2018年6月14日</v>
      </c>
      <c r="B2" s="743"/>
      <c r="C2" s="743"/>
      <c r="D2" s="743"/>
      <c r="E2" s="743"/>
      <c r="F2" s="743"/>
      <c r="G2" s="743"/>
      <c r="H2" s="743"/>
      <c r="I2" s="743"/>
      <c r="J2" s="743"/>
      <c r="K2" s="767"/>
      <c r="L2" s="767"/>
      <c r="M2" s="767"/>
      <c r="N2" s="767"/>
      <c r="O2" s="767"/>
      <c r="P2" s="767"/>
      <c r="Q2" s="767"/>
      <c r="R2" s="767"/>
    </row>
    <row r="3" spans="1:18" ht="13.5" customHeight="1">
      <c r="A3" s="5"/>
      <c r="B3" s="5"/>
      <c r="C3" s="5"/>
      <c r="D3" s="5"/>
      <c r="E3" s="5"/>
      <c r="F3" s="5"/>
      <c r="G3" s="5"/>
      <c r="H3" s="5"/>
      <c r="I3" s="5"/>
      <c r="J3" s="5"/>
      <c r="K3" s="6"/>
      <c r="L3" s="6"/>
      <c r="M3" s="6"/>
      <c r="N3" s="6"/>
      <c r="O3" s="6"/>
      <c r="P3" s="6"/>
      <c r="Q3" s="6"/>
      <c r="R3" s="7" t="s">
        <v>603</v>
      </c>
    </row>
    <row r="4" spans="1:18" ht="15.75" customHeight="1">
      <c r="A4" s="31" t="str">
        <f>'4-7-1在建（土建）'!A4</f>
        <v>被评估单位（或者产权持有单位）：威海万紫千红家具有限公司</v>
      </c>
      <c r="R4" s="8" t="s">
        <v>3</v>
      </c>
    </row>
    <row r="5" spans="1:18" s="2" customFormat="1" ht="15.75" customHeight="1">
      <c r="A5" s="777" t="s">
        <v>5</v>
      </c>
      <c r="B5" s="857" t="s">
        <v>595</v>
      </c>
      <c r="C5" s="821" t="s">
        <v>308</v>
      </c>
      <c r="D5" s="821" t="s">
        <v>300</v>
      </c>
      <c r="E5" s="861" t="s">
        <v>299</v>
      </c>
      <c r="F5" s="861" t="s">
        <v>604</v>
      </c>
      <c r="G5" s="861" t="s">
        <v>605</v>
      </c>
      <c r="H5" s="861" t="s">
        <v>90</v>
      </c>
      <c r="I5" s="861"/>
      <c r="J5" s="861"/>
      <c r="K5" s="861"/>
      <c r="L5" s="777" t="s">
        <v>91</v>
      </c>
      <c r="M5" s="778"/>
      <c r="N5" s="778"/>
      <c r="O5" s="778"/>
      <c r="P5" s="796" t="s">
        <v>92</v>
      </c>
      <c r="Q5" s="800" t="s">
        <v>126</v>
      </c>
      <c r="R5" s="800" t="s">
        <v>8</v>
      </c>
    </row>
    <row r="6" spans="1:18" s="2" customFormat="1" ht="36.75" customHeight="1">
      <c r="A6" s="778"/>
      <c r="B6" s="883"/>
      <c r="C6" s="822"/>
      <c r="D6" s="822"/>
      <c r="E6" s="858"/>
      <c r="F6" s="858"/>
      <c r="G6" s="858"/>
      <c r="H6" s="46" t="s">
        <v>606</v>
      </c>
      <c r="I6" s="110" t="s">
        <v>607</v>
      </c>
      <c r="J6" s="110" t="s">
        <v>608</v>
      </c>
      <c r="K6" s="46" t="s">
        <v>212</v>
      </c>
      <c r="L6" s="9" t="s">
        <v>606</v>
      </c>
      <c r="M6" s="97" t="s">
        <v>607</v>
      </c>
      <c r="N6" s="97" t="s">
        <v>608</v>
      </c>
      <c r="O6" s="9" t="s">
        <v>212</v>
      </c>
      <c r="P6" s="788"/>
      <c r="Q6" s="778"/>
      <c r="R6" s="778"/>
    </row>
    <row r="7" spans="1:18" ht="15.75" customHeight="1">
      <c r="A7" s="41"/>
      <c r="B7" s="121"/>
      <c r="C7" s="112"/>
      <c r="D7" s="49"/>
      <c r="E7" s="46"/>
      <c r="F7" s="53"/>
      <c r="G7" s="53"/>
      <c r="H7" s="69"/>
      <c r="I7" s="69"/>
      <c r="J7" s="69"/>
      <c r="K7" s="69"/>
      <c r="L7" s="14"/>
      <c r="M7" s="14"/>
      <c r="N7" s="14"/>
      <c r="O7" s="14"/>
      <c r="P7" s="14"/>
      <c r="Q7" s="14" t="s">
        <v>141</v>
      </c>
      <c r="R7" s="15"/>
    </row>
    <row r="8" spans="1:18" ht="15.75" customHeight="1">
      <c r="A8" s="41"/>
      <c r="B8" s="122"/>
      <c r="C8" s="112"/>
      <c r="D8" s="49"/>
      <c r="E8" s="46"/>
      <c r="F8" s="53"/>
      <c r="G8" s="53"/>
      <c r="H8" s="69"/>
      <c r="I8" s="69"/>
      <c r="J8" s="69"/>
      <c r="K8" s="69"/>
      <c r="L8" s="14"/>
      <c r="M8" s="14"/>
      <c r="N8" s="14"/>
      <c r="O8" s="14"/>
      <c r="P8" s="14"/>
      <c r="Q8" s="14"/>
      <c r="R8" s="15"/>
    </row>
    <row r="9" spans="1:18" ht="15.75" customHeight="1">
      <c r="A9" s="41"/>
      <c r="B9" s="122"/>
      <c r="C9" s="112"/>
      <c r="D9" s="49"/>
      <c r="E9" s="46"/>
      <c r="F9" s="53"/>
      <c r="G9" s="53"/>
      <c r="H9" s="69"/>
      <c r="I9" s="69"/>
      <c r="J9" s="69"/>
      <c r="K9" s="69"/>
      <c r="L9" s="14"/>
      <c r="M9" s="14"/>
      <c r="N9" s="14"/>
      <c r="O9" s="14"/>
      <c r="P9" s="14"/>
      <c r="Q9" s="14"/>
      <c r="R9" s="15"/>
    </row>
    <row r="10" spans="1:18" ht="15.75" customHeight="1">
      <c r="A10" s="41"/>
      <c r="B10" s="121"/>
      <c r="C10" s="112"/>
      <c r="D10" s="49"/>
      <c r="E10" s="46"/>
      <c r="F10" s="53"/>
      <c r="G10" s="53"/>
      <c r="H10" s="69"/>
      <c r="I10" s="69"/>
      <c r="J10" s="69"/>
      <c r="K10" s="69"/>
      <c r="L10" s="14"/>
      <c r="M10" s="14"/>
      <c r="N10" s="14"/>
      <c r="O10" s="14"/>
      <c r="P10" s="14"/>
      <c r="Q10" s="14"/>
      <c r="R10" s="15"/>
    </row>
    <row r="11" spans="1:18" ht="15.75" customHeight="1">
      <c r="A11" s="41"/>
      <c r="B11" s="121"/>
      <c r="C11" s="112"/>
      <c r="D11" s="49"/>
      <c r="E11" s="46"/>
      <c r="F11" s="53"/>
      <c r="G11" s="53"/>
      <c r="H11" s="69"/>
      <c r="I11" s="69"/>
      <c r="J11" s="69"/>
      <c r="K11" s="69"/>
      <c r="L11" s="14"/>
      <c r="M11" s="14"/>
      <c r="N11" s="14"/>
      <c r="O11" s="14"/>
      <c r="P11" s="14"/>
      <c r="Q11" s="14"/>
      <c r="R11" s="15"/>
    </row>
    <row r="12" spans="1:18" ht="15.75" customHeight="1">
      <c r="A12" s="41"/>
      <c r="B12" s="121"/>
      <c r="C12" s="73"/>
      <c r="D12" s="49"/>
      <c r="E12" s="46"/>
      <c r="F12" s="53"/>
      <c r="G12" s="53"/>
      <c r="H12" s="69"/>
      <c r="I12" s="69"/>
      <c r="J12" s="69"/>
      <c r="K12" s="69"/>
      <c r="L12" s="14"/>
      <c r="M12" s="14"/>
      <c r="N12" s="14"/>
      <c r="O12" s="14"/>
      <c r="P12" s="14"/>
      <c r="Q12" s="14" t="s">
        <v>141</v>
      </c>
      <c r="R12" s="15"/>
    </row>
    <row r="13" spans="1:18" ht="15.75" customHeight="1">
      <c r="A13" s="11"/>
      <c r="B13" s="73"/>
      <c r="C13" s="73"/>
      <c r="D13" s="73"/>
      <c r="E13" s="73"/>
      <c r="F13" s="53"/>
      <c r="G13" s="53"/>
      <c r="H13" s="69"/>
      <c r="I13" s="69"/>
      <c r="J13" s="69"/>
      <c r="K13" s="69"/>
      <c r="L13" s="14"/>
      <c r="M13" s="14"/>
      <c r="N13" s="14"/>
      <c r="O13" s="14"/>
      <c r="P13" s="14"/>
      <c r="Q13" s="14" t="s">
        <v>141</v>
      </c>
      <c r="R13" s="15"/>
    </row>
    <row r="14" spans="1:18" ht="15.75" customHeight="1">
      <c r="A14" s="11"/>
      <c r="B14" s="73"/>
      <c r="C14" s="73"/>
      <c r="D14" s="73"/>
      <c r="E14" s="73"/>
      <c r="F14" s="53"/>
      <c r="G14" s="53"/>
      <c r="H14" s="69"/>
      <c r="I14" s="69"/>
      <c r="J14" s="69"/>
      <c r="K14" s="69"/>
      <c r="L14" s="14"/>
      <c r="M14" s="14"/>
      <c r="N14" s="14"/>
      <c r="O14" s="14"/>
      <c r="P14" s="14"/>
      <c r="Q14" s="14" t="s">
        <v>141</v>
      </c>
      <c r="R14" s="15"/>
    </row>
    <row r="15" spans="1:18" ht="15.75" customHeight="1">
      <c r="A15" s="11"/>
      <c r="B15" s="73"/>
      <c r="C15" s="73"/>
      <c r="D15" s="73"/>
      <c r="E15" s="73"/>
      <c r="F15" s="53"/>
      <c r="G15" s="53"/>
      <c r="H15" s="69"/>
      <c r="I15" s="69"/>
      <c r="J15" s="69"/>
      <c r="K15" s="69"/>
      <c r="L15" s="14"/>
      <c r="M15" s="14"/>
      <c r="N15" s="14"/>
      <c r="O15" s="14"/>
      <c r="P15" s="14"/>
      <c r="Q15" s="14" t="s">
        <v>141</v>
      </c>
      <c r="R15" s="15"/>
    </row>
    <row r="16" spans="1:18" ht="15.75" customHeight="1">
      <c r="A16" s="11"/>
      <c r="B16" s="16"/>
      <c r="C16" s="16"/>
      <c r="D16" s="16"/>
      <c r="E16" s="16"/>
      <c r="F16" s="12"/>
      <c r="G16" s="12"/>
      <c r="H16" s="14"/>
      <c r="I16" s="14"/>
      <c r="J16" s="14"/>
      <c r="K16" s="14"/>
      <c r="L16" s="14"/>
      <c r="M16" s="14"/>
      <c r="N16" s="14"/>
      <c r="O16" s="14"/>
      <c r="P16" s="14"/>
      <c r="Q16" s="14" t="s">
        <v>141</v>
      </c>
      <c r="R16" s="15"/>
    </row>
    <row r="17" spans="1:18" ht="15.75" customHeight="1">
      <c r="A17" s="11"/>
      <c r="B17" s="16"/>
      <c r="C17" s="16"/>
      <c r="D17" s="16"/>
      <c r="E17" s="16"/>
      <c r="F17" s="12"/>
      <c r="G17" s="12"/>
      <c r="H17" s="14"/>
      <c r="I17" s="14"/>
      <c r="J17" s="14"/>
      <c r="K17" s="14"/>
      <c r="L17" s="14"/>
      <c r="M17" s="14"/>
      <c r="N17" s="14"/>
      <c r="O17" s="14"/>
      <c r="P17" s="14"/>
      <c r="Q17" s="14" t="s">
        <v>141</v>
      </c>
      <c r="R17" s="15"/>
    </row>
    <row r="18" spans="1:18" ht="15.75" customHeight="1">
      <c r="A18" s="11"/>
      <c r="B18" s="16"/>
      <c r="C18" s="16"/>
      <c r="D18" s="16"/>
      <c r="E18" s="16"/>
      <c r="F18" s="12"/>
      <c r="G18" s="12"/>
      <c r="H18" s="14"/>
      <c r="I18" s="14"/>
      <c r="J18" s="14"/>
      <c r="K18" s="14"/>
      <c r="L18" s="14"/>
      <c r="M18" s="14"/>
      <c r="N18" s="14"/>
      <c r="O18" s="14"/>
      <c r="P18" s="14"/>
      <c r="Q18" s="14" t="s">
        <v>141</v>
      </c>
      <c r="R18" s="15"/>
    </row>
    <row r="19" spans="1:18" ht="15.75" customHeight="1">
      <c r="A19" s="772" t="s">
        <v>222</v>
      </c>
      <c r="B19" s="913"/>
      <c r="C19" s="833"/>
      <c r="D19" s="14"/>
      <c r="E19" s="14"/>
      <c r="F19" s="14" t="s">
        <v>141</v>
      </c>
      <c r="G19" s="15"/>
      <c r="H19" s="15"/>
      <c r="I19" s="15"/>
      <c r="J19" s="15"/>
      <c r="K19" s="14">
        <f>SUM(K7:K18)</f>
        <v>0</v>
      </c>
      <c r="L19" s="15"/>
      <c r="M19" s="15"/>
      <c r="N19" s="15"/>
      <c r="O19" s="14">
        <f>SUM(O7:O18)</f>
        <v>0</v>
      </c>
      <c r="P19" s="15"/>
      <c r="Q19" s="15"/>
      <c r="R19" s="15"/>
    </row>
    <row r="20" spans="1:18" ht="15.75" customHeight="1">
      <c r="A20" s="772" t="s">
        <v>609</v>
      </c>
      <c r="B20" s="913"/>
      <c r="C20" s="833"/>
      <c r="D20" s="14"/>
      <c r="E20" s="14"/>
      <c r="F20" s="14" t="s">
        <v>141</v>
      </c>
      <c r="G20" s="15"/>
      <c r="H20" s="15"/>
      <c r="I20" s="15"/>
      <c r="J20" s="15"/>
      <c r="K20" s="15"/>
      <c r="L20" s="15"/>
      <c r="M20" s="15"/>
      <c r="N20" s="15"/>
      <c r="O20" s="15"/>
      <c r="P20" s="15"/>
      <c r="Q20" s="15"/>
      <c r="R20" s="15"/>
    </row>
    <row r="21" spans="1:18" ht="15.75" customHeight="1">
      <c r="A21" s="772" t="s">
        <v>222</v>
      </c>
      <c r="B21" s="913"/>
      <c r="C21" s="833"/>
      <c r="D21" s="14"/>
      <c r="E21" s="14"/>
      <c r="F21" s="14" t="s">
        <v>141</v>
      </c>
      <c r="G21" s="15"/>
      <c r="H21" s="15"/>
      <c r="I21" s="15"/>
      <c r="J21" s="15"/>
      <c r="K21" s="14">
        <f>K19-K20</f>
        <v>0</v>
      </c>
      <c r="L21" s="15"/>
      <c r="M21" s="15"/>
      <c r="N21" s="15"/>
      <c r="O21" s="14">
        <f>O19-O20</f>
        <v>0</v>
      </c>
      <c r="P21" s="15"/>
      <c r="Q21" s="15"/>
      <c r="R21" s="15"/>
    </row>
    <row r="22" spans="1:18" ht="15.75" customHeight="1">
      <c r="A22" s="3" t="str">
        <f>'4-6-6电子设备'!A22</f>
        <v>被评估单位（或者产权持有单位）填表人：</v>
      </c>
      <c r="K22" s="749" t="str">
        <f>'4-6-6电子设备'!J22</f>
        <v>评估人员：苗菁  </v>
      </c>
      <c r="L22" s="749"/>
      <c r="M22" s="749"/>
      <c r="N22" s="749"/>
      <c r="O22" s="749"/>
      <c r="P22" s="749"/>
      <c r="Q22" s="749"/>
      <c r="R22" s="749"/>
    </row>
    <row r="23" spans="1:14" ht="15.75" customHeight="1">
      <c r="A23" s="3" t="str">
        <f>'4-6-6电子设备'!A23</f>
        <v>填表日期：2018年8月10日</v>
      </c>
      <c r="N23" s="3" t="str">
        <f>'4-6-6电子设备'!J23</f>
        <v>复核人员：阮荣</v>
      </c>
    </row>
  </sheetData>
  <sheetProtection/>
  <mergeCells count="18">
    <mergeCell ref="A21:C21"/>
    <mergeCell ref="K22:R22"/>
    <mergeCell ref="A1:R1"/>
    <mergeCell ref="A2:R2"/>
    <mergeCell ref="H5:K5"/>
    <mergeCell ref="L5:O5"/>
    <mergeCell ref="A5:A6"/>
    <mergeCell ref="B5:B6"/>
    <mergeCell ref="C5:C6"/>
    <mergeCell ref="D5:D6"/>
    <mergeCell ref="Q5:Q6"/>
    <mergeCell ref="R5:R6"/>
    <mergeCell ref="A19:C19"/>
    <mergeCell ref="A20:C20"/>
    <mergeCell ref="E5:E6"/>
    <mergeCell ref="F5:F6"/>
    <mergeCell ref="G5:G6"/>
    <mergeCell ref="P5:P6"/>
  </mergeCells>
  <printOptions horizontalCentered="1"/>
  <pageMargins left="1" right="1" top="0.87" bottom="0.87" header="1.06" footer="0.51"/>
  <pageSetup fitToHeight="0" fitToWidth="1" horizontalDpi="300" verticalDpi="300" orientation="landscape" paperSize="9" scale="90" r:id="rId1"/>
</worksheet>
</file>

<file path=xl/worksheets/sheet55.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
      <selection activeCell="A2" sqref="A2:M2"/>
    </sheetView>
  </sheetViews>
  <sheetFormatPr defaultColWidth="9.00390625" defaultRowHeight="15.75" customHeight="1"/>
  <cols>
    <col min="1" max="1" width="4.00390625" style="3" customWidth="1"/>
    <col min="2" max="2" width="12.125" style="3" customWidth="1"/>
    <col min="3" max="3" width="9.00390625" style="3" customWidth="1"/>
    <col min="4" max="4" width="4.50390625" style="3" customWidth="1"/>
    <col min="5" max="5" width="9.125" style="3" customWidth="1"/>
    <col min="6" max="6" width="8.25390625" style="3" customWidth="1"/>
    <col min="7" max="7" width="13.125" style="3" customWidth="1"/>
    <col min="8" max="8" width="8.25390625" style="3" customWidth="1"/>
    <col min="9" max="9" width="9.00390625" style="3" customWidth="1"/>
    <col min="10" max="10" width="12.75390625" style="3" customWidth="1"/>
    <col min="11" max="11" width="7.75390625" style="3" customWidth="1"/>
    <col min="12" max="12" width="5.875" style="3" customWidth="1"/>
    <col min="13" max="13" width="8.125" style="3" customWidth="1"/>
    <col min="14" max="16384" width="9.00390625" style="3" customWidth="1"/>
  </cols>
  <sheetData>
    <row r="1" spans="1:13" s="1" customFormat="1" ht="30" customHeight="1">
      <c r="A1" s="740" t="s">
        <v>610</v>
      </c>
      <c r="B1" s="741"/>
      <c r="C1" s="741"/>
      <c r="D1" s="741"/>
      <c r="E1" s="741"/>
      <c r="F1" s="741"/>
      <c r="G1" s="741"/>
      <c r="H1" s="741"/>
      <c r="I1" s="741"/>
      <c r="J1" s="741"/>
      <c r="K1" s="741"/>
      <c r="L1" s="741"/>
      <c r="M1" s="741"/>
    </row>
    <row r="2" spans="1:13" ht="13.5" customHeight="1">
      <c r="A2" s="742" t="str">
        <f>'4-7-2在建（设备）'!A2</f>
        <v>评估基准日：2018年6月14日</v>
      </c>
      <c r="B2" s="743"/>
      <c r="C2" s="743"/>
      <c r="D2" s="743"/>
      <c r="E2" s="743"/>
      <c r="F2" s="743"/>
      <c r="G2" s="743"/>
      <c r="H2" s="767"/>
      <c r="I2" s="767"/>
      <c r="J2" s="767"/>
      <c r="K2" s="767"/>
      <c r="L2" s="767"/>
      <c r="M2" s="767"/>
    </row>
    <row r="3" spans="1:13" ht="13.5" customHeight="1">
      <c r="A3" s="5"/>
      <c r="B3" s="5"/>
      <c r="C3" s="5"/>
      <c r="D3" s="5"/>
      <c r="E3" s="5"/>
      <c r="F3" s="5"/>
      <c r="G3" s="5"/>
      <c r="H3" s="6"/>
      <c r="I3" s="6"/>
      <c r="J3" s="6"/>
      <c r="K3" s="6"/>
      <c r="L3" s="768" t="s">
        <v>611</v>
      </c>
      <c r="M3" s="768"/>
    </row>
    <row r="4" spans="1:13" ht="15.75" customHeight="1">
      <c r="A4" s="771" t="str">
        <f>'4-7-2在建（设备）'!A4</f>
        <v>被评估单位（或者产权持有单位）：威海万紫千红家具有限公司</v>
      </c>
      <c r="B4" s="771"/>
      <c r="C4" s="771"/>
      <c r="D4" s="771"/>
      <c r="E4" s="771"/>
      <c r="M4" s="8" t="s">
        <v>3</v>
      </c>
    </row>
    <row r="5" spans="1:13" s="2" customFormat="1" ht="15.75" customHeight="1">
      <c r="A5" s="777" t="s">
        <v>5</v>
      </c>
      <c r="B5" s="777" t="s">
        <v>307</v>
      </c>
      <c r="C5" s="777" t="s">
        <v>612</v>
      </c>
      <c r="D5" s="800" t="s">
        <v>613</v>
      </c>
      <c r="E5" s="800" t="s">
        <v>90</v>
      </c>
      <c r="F5" s="800"/>
      <c r="G5" s="800"/>
      <c r="H5" s="747" t="s">
        <v>91</v>
      </c>
      <c r="I5" s="797"/>
      <c r="J5" s="748"/>
      <c r="K5" s="796" t="s">
        <v>92</v>
      </c>
      <c r="L5" s="800" t="s">
        <v>614</v>
      </c>
      <c r="M5" s="800" t="s">
        <v>8</v>
      </c>
    </row>
    <row r="6" spans="1:13" s="2" customFormat="1" ht="15.75" customHeight="1">
      <c r="A6" s="778"/>
      <c r="B6" s="778"/>
      <c r="C6" s="778"/>
      <c r="D6" s="778"/>
      <c r="E6" s="9" t="s">
        <v>300</v>
      </c>
      <c r="F6" s="9" t="s">
        <v>301</v>
      </c>
      <c r="G6" s="9" t="s">
        <v>302</v>
      </c>
      <c r="H6" s="14" t="s">
        <v>303</v>
      </c>
      <c r="I6" s="9" t="s">
        <v>301</v>
      </c>
      <c r="J6" s="9" t="s">
        <v>302</v>
      </c>
      <c r="K6" s="787"/>
      <c r="L6" s="778"/>
      <c r="M6" s="778"/>
    </row>
    <row r="7" spans="1:13" ht="15.75" customHeight="1">
      <c r="A7" s="11"/>
      <c r="B7" s="16"/>
      <c r="C7" s="16"/>
      <c r="D7" s="11"/>
      <c r="E7" s="35"/>
      <c r="F7" s="14"/>
      <c r="G7" s="14"/>
      <c r="H7" s="35"/>
      <c r="I7" s="14"/>
      <c r="J7" s="14"/>
      <c r="K7" s="14"/>
      <c r="L7" s="14" t="s">
        <v>141</v>
      </c>
      <c r="M7" s="15"/>
    </row>
    <row r="8" spans="1:13" ht="15.75" customHeight="1">
      <c r="A8" s="11"/>
      <c r="B8" s="16"/>
      <c r="C8" s="16"/>
      <c r="D8" s="11"/>
      <c r="E8" s="35"/>
      <c r="F8" s="14"/>
      <c r="G8" s="14"/>
      <c r="H8" s="35"/>
      <c r="I8" s="14"/>
      <c r="J8" s="14"/>
      <c r="K8" s="14"/>
      <c r="L8" s="14" t="s">
        <v>141</v>
      </c>
      <c r="M8" s="15"/>
    </row>
    <row r="9" spans="1:13" ht="15.75" customHeight="1">
      <c r="A9" s="11"/>
      <c r="B9" s="16"/>
      <c r="C9" s="16"/>
      <c r="D9" s="11"/>
      <c r="E9" s="35"/>
      <c r="F9" s="14"/>
      <c r="G9" s="14"/>
      <c r="H9" s="35"/>
      <c r="I9" s="14"/>
      <c r="J9" s="14"/>
      <c r="K9" s="14"/>
      <c r="L9" s="14" t="s">
        <v>141</v>
      </c>
      <c r="M9" s="15"/>
    </row>
    <row r="10" spans="1:13" ht="15.75" customHeight="1">
      <c r="A10" s="11"/>
      <c r="B10" s="16"/>
      <c r="C10" s="16"/>
      <c r="D10" s="11"/>
      <c r="E10" s="35"/>
      <c r="F10" s="14"/>
      <c r="G10" s="14"/>
      <c r="H10" s="35"/>
      <c r="I10" s="14"/>
      <c r="J10" s="14"/>
      <c r="K10" s="14"/>
      <c r="L10" s="14" t="s">
        <v>141</v>
      </c>
      <c r="M10" s="15"/>
    </row>
    <row r="11" spans="1:13" ht="15.75" customHeight="1">
      <c r="A11" s="11"/>
      <c r="B11" s="16"/>
      <c r="C11" s="16"/>
      <c r="D11" s="11"/>
      <c r="E11" s="35"/>
      <c r="F11" s="14"/>
      <c r="G11" s="14"/>
      <c r="H11" s="35"/>
      <c r="I11" s="14"/>
      <c r="J11" s="14"/>
      <c r="K11" s="14"/>
      <c r="L11" s="14" t="s">
        <v>141</v>
      </c>
      <c r="M11" s="15"/>
    </row>
    <row r="12" spans="1:13" ht="15.75" customHeight="1">
      <c r="A12" s="11"/>
      <c r="B12" s="16"/>
      <c r="C12" s="16"/>
      <c r="D12" s="11"/>
      <c r="E12" s="35"/>
      <c r="F12" s="14"/>
      <c r="G12" s="14"/>
      <c r="H12" s="35"/>
      <c r="I12" s="14"/>
      <c r="J12" s="14"/>
      <c r="K12" s="14"/>
      <c r="L12" s="14" t="s">
        <v>141</v>
      </c>
      <c r="M12" s="15"/>
    </row>
    <row r="13" spans="1:13" ht="15.75" customHeight="1">
      <c r="A13" s="11"/>
      <c r="B13" s="16"/>
      <c r="C13" s="16"/>
      <c r="D13" s="11"/>
      <c r="E13" s="35"/>
      <c r="F13" s="14"/>
      <c r="G13" s="14"/>
      <c r="H13" s="35"/>
      <c r="I13" s="14"/>
      <c r="J13" s="14"/>
      <c r="K13" s="14"/>
      <c r="L13" s="14" t="s">
        <v>141</v>
      </c>
      <c r="M13" s="15"/>
    </row>
    <row r="14" spans="1:13" ht="15.75" customHeight="1">
      <c r="A14" s="11"/>
      <c r="B14" s="16"/>
      <c r="C14" s="16"/>
      <c r="D14" s="11"/>
      <c r="E14" s="35"/>
      <c r="F14" s="14"/>
      <c r="G14" s="14"/>
      <c r="H14" s="35"/>
      <c r="I14" s="14"/>
      <c r="J14" s="14"/>
      <c r="K14" s="14"/>
      <c r="L14" s="14" t="s">
        <v>141</v>
      </c>
      <c r="M14" s="15"/>
    </row>
    <row r="15" spans="1:13" ht="15.75" customHeight="1">
      <c r="A15" s="11"/>
      <c r="B15" s="16"/>
      <c r="C15" s="16"/>
      <c r="D15" s="11"/>
      <c r="E15" s="35"/>
      <c r="F15" s="14"/>
      <c r="G15" s="14"/>
      <c r="H15" s="35"/>
      <c r="I15" s="14"/>
      <c r="J15" s="14"/>
      <c r="K15" s="14"/>
      <c r="L15" s="14" t="s">
        <v>141</v>
      </c>
      <c r="M15" s="15"/>
    </row>
    <row r="16" spans="1:13" ht="15.75" customHeight="1">
      <c r="A16" s="11"/>
      <c r="B16" s="16"/>
      <c r="C16" s="16"/>
      <c r="D16" s="11"/>
      <c r="E16" s="35"/>
      <c r="F16" s="14"/>
      <c r="G16" s="14"/>
      <c r="H16" s="35"/>
      <c r="I16" s="14"/>
      <c r="J16" s="14"/>
      <c r="K16" s="14"/>
      <c r="L16" s="14" t="s">
        <v>141</v>
      </c>
      <c r="M16" s="15"/>
    </row>
    <row r="17" spans="1:13" ht="15.75" customHeight="1">
      <c r="A17" s="11"/>
      <c r="B17" s="16"/>
      <c r="C17" s="16"/>
      <c r="D17" s="11"/>
      <c r="E17" s="35"/>
      <c r="F17" s="14"/>
      <c r="G17" s="14"/>
      <c r="H17" s="35"/>
      <c r="I17" s="14"/>
      <c r="J17" s="14"/>
      <c r="K17" s="14"/>
      <c r="L17" s="14" t="s">
        <v>141</v>
      </c>
      <c r="M17" s="15"/>
    </row>
    <row r="18" spans="1:13" ht="15.75" customHeight="1">
      <c r="A18" s="11"/>
      <c r="B18" s="16"/>
      <c r="C18" s="16"/>
      <c r="D18" s="11"/>
      <c r="E18" s="35"/>
      <c r="F18" s="14"/>
      <c r="G18" s="14"/>
      <c r="H18" s="35"/>
      <c r="I18" s="14"/>
      <c r="J18" s="14"/>
      <c r="K18" s="14"/>
      <c r="L18" s="14" t="s">
        <v>141</v>
      </c>
      <c r="M18" s="15"/>
    </row>
    <row r="19" spans="1:13" ht="15.75" customHeight="1">
      <c r="A19" s="11"/>
      <c r="B19" s="16"/>
      <c r="C19" s="16"/>
      <c r="D19" s="11"/>
      <c r="E19" s="35"/>
      <c r="F19" s="14"/>
      <c r="G19" s="14"/>
      <c r="H19" s="35"/>
      <c r="I19" s="14"/>
      <c r="J19" s="14"/>
      <c r="K19" s="14"/>
      <c r="L19" s="14"/>
      <c r="M19" s="15"/>
    </row>
    <row r="20" spans="1:13" ht="15.75" customHeight="1">
      <c r="A20" s="11"/>
      <c r="B20" s="16"/>
      <c r="C20" s="16"/>
      <c r="D20" s="11"/>
      <c r="E20" s="35"/>
      <c r="F20" s="14"/>
      <c r="G20" s="14"/>
      <c r="H20" s="35"/>
      <c r="I20" s="14"/>
      <c r="J20" s="14"/>
      <c r="K20" s="14"/>
      <c r="L20" s="14" t="s">
        <v>141</v>
      </c>
      <c r="M20" s="15"/>
    </row>
    <row r="21" spans="1:13" ht="15.75" customHeight="1">
      <c r="A21" s="11"/>
      <c r="B21" s="16"/>
      <c r="C21" s="16"/>
      <c r="D21" s="11"/>
      <c r="E21" s="35"/>
      <c r="F21" s="14"/>
      <c r="G21" s="14"/>
      <c r="H21" s="35"/>
      <c r="I21" s="14"/>
      <c r="J21" s="14"/>
      <c r="K21" s="14"/>
      <c r="L21" s="14" t="s">
        <v>141</v>
      </c>
      <c r="M21" s="15"/>
    </row>
    <row r="22" spans="1:13" ht="15.75" customHeight="1">
      <c r="A22" s="11"/>
      <c r="B22" s="16"/>
      <c r="C22" s="16"/>
      <c r="D22" s="11"/>
      <c r="E22" s="35"/>
      <c r="F22" s="14"/>
      <c r="G22" s="14"/>
      <c r="H22" s="35"/>
      <c r="I22" s="14"/>
      <c r="J22" s="14"/>
      <c r="K22" s="14"/>
      <c r="L22" s="14" t="s">
        <v>141</v>
      </c>
      <c r="M22" s="15"/>
    </row>
    <row r="23" spans="1:13" ht="15.75" customHeight="1">
      <c r="A23" s="11"/>
      <c r="B23" s="16"/>
      <c r="C23" s="16"/>
      <c r="D23" s="11"/>
      <c r="E23" s="35"/>
      <c r="F23" s="14"/>
      <c r="G23" s="14"/>
      <c r="H23" s="35"/>
      <c r="I23" s="14"/>
      <c r="J23" s="14"/>
      <c r="K23" s="14"/>
      <c r="L23" s="14" t="s">
        <v>141</v>
      </c>
      <c r="M23" s="15"/>
    </row>
    <row r="24" spans="1:13" ht="15.75" customHeight="1">
      <c r="A24" s="11"/>
      <c r="B24" s="16"/>
      <c r="C24" s="16"/>
      <c r="D24" s="11"/>
      <c r="E24" s="35"/>
      <c r="F24" s="14"/>
      <c r="G24" s="14"/>
      <c r="H24" s="35"/>
      <c r="I24" s="14"/>
      <c r="J24" s="14"/>
      <c r="K24" s="14"/>
      <c r="L24" s="14" t="s">
        <v>141</v>
      </c>
      <c r="M24" s="15"/>
    </row>
    <row r="25" spans="1:13" ht="15.75" customHeight="1">
      <c r="A25" s="11"/>
      <c r="B25" s="16"/>
      <c r="C25" s="16"/>
      <c r="D25" s="11"/>
      <c r="E25" s="35"/>
      <c r="F25" s="14"/>
      <c r="G25" s="14"/>
      <c r="H25" s="35"/>
      <c r="I25" s="14"/>
      <c r="J25" s="14"/>
      <c r="K25" s="14"/>
      <c r="L25" s="14" t="s">
        <v>141</v>
      </c>
      <c r="M25" s="15"/>
    </row>
    <row r="26" spans="1:13" ht="15.75" customHeight="1">
      <c r="A26" s="747" t="s">
        <v>251</v>
      </c>
      <c r="B26" s="797"/>
      <c r="C26" s="797"/>
      <c r="D26" s="748"/>
      <c r="E26" s="35"/>
      <c r="F26" s="14"/>
      <c r="G26" s="14"/>
      <c r="H26" s="35"/>
      <c r="I26" s="14"/>
      <c r="J26" s="14"/>
      <c r="K26" s="14"/>
      <c r="L26" s="14" t="s">
        <v>141</v>
      </c>
      <c r="M26" s="15"/>
    </row>
    <row r="27" spans="1:13" ht="15.75" customHeight="1">
      <c r="A27" s="747" t="s">
        <v>615</v>
      </c>
      <c r="B27" s="797"/>
      <c r="C27" s="797"/>
      <c r="D27" s="748"/>
      <c r="E27" s="35"/>
      <c r="F27" s="14"/>
      <c r="G27" s="14"/>
      <c r="H27" s="35"/>
      <c r="I27" s="14"/>
      <c r="J27" s="14"/>
      <c r="K27" s="14"/>
      <c r="L27" s="14" t="s">
        <v>141</v>
      </c>
      <c r="M27" s="15"/>
    </row>
    <row r="28" spans="1:13" ht="15.75" customHeight="1">
      <c r="A28" s="747" t="s">
        <v>192</v>
      </c>
      <c r="B28" s="797"/>
      <c r="C28" s="797"/>
      <c r="D28" s="748"/>
      <c r="E28" s="35"/>
      <c r="F28" s="14"/>
      <c r="G28" s="14"/>
      <c r="H28" s="35"/>
      <c r="I28" s="14"/>
      <c r="J28" s="14"/>
      <c r="K28" s="14"/>
      <c r="L28" s="14" t="s">
        <v>141</v>
      </c>
      <c r="M28" s="15"/>
    </row>
    <row r="29" spans="1:13" ht="15.75" customHeight="1">
      <c r="A29" s="775" t="s">
        <v>232</v>
      </c>
      <c r="B29" s="775"/>
      <c r="C29" s="775"/>
      <c r="D29" s="775"/>
      <c r="E29" s="775"/>
      <c r="H29" s="737" t="str">
        <f>'4-7-2在建（设备）'!K22</f>
        <v>评估人员：苗菁  </v>
      </c>
      <c r="I29" s="737"/>
      <c r="J29" s="737"/>
      <c r="K29" s="737"/>
      <c r="L29" s="737"/>
      <c r="M29" s="737"/>
    </row>
    <row r="30" spans="1:4" ht="15.75" customHeight="1">
      <c r="A30" s="914" t="s">
        <v>233</v>
      </c>
      <c r="B30" s="915"/>
      <c r="C30" s="915"/>
      <c r="D30" s="915"/>
    </row>
  </sheetData>
  <sheetProtection/>
  <mergeCells count="19">
    <mergeCell ref="A30:D30"/>
    <mergeCell ref="E5:G5"/>
    <mergeCell ref="H5:J5"/>
    <mergeCell ref="A26:D26"/>
    <mergeCell ref="A27:D27"/>
    <mergeCell ref="A5:A6"/>
    <mergeCell ref="A29:E29"/>
    <mergeCell ref="H29:M29"/>
    <mergeCell ref="B5:B6"/>
    <mergeCell ref="C5:C6"/>
    <mergeCell ref="K5:K6"/>
    <mergeCell ref="L5:L6"/>
    <mergeCell ref="M5:M6"/>
    <mergeCell ref="A28:D28"/>
    <mergeCell ref="D5:D6"/>
    <mergeCell ref="A1:M1"/>
    <mergeCell ref="A2:M2"/>
    <mergeCell ref="L3:M3"/>
    <mergeCell ref="A4:E4"/>
  </mergeCells>
  <printOptions horizontalCentered="1"/>
  <pageMargins left="0.35" right="0.35" top="0.87" bottom="0.87" header="1.06" footer="0.51"/>
  <pageSetup fitToHeight="0" fitToWidth="1" horizontalDpi="300" verticalDpi="300" orientation="landscape" paperSize="9" r:id="rId1"/>
</worksheet>
</file>

<file path=xl/worksheets/sheet56.xml><?xml version="1.0" encoding="utf-8"?>
<worksheet xmlns="http://schemas.openxmlformats.org/spreadsheetml/2006/main" xmlns:r="http://schemas.openxmlformats.org/officeDocument/2006/relationships">
  <sheetPr>
    <pageSetUpPr fitToPage="1"/>
  </sheetPr>
  <dimension ref="A1:H29"/>
  <sheetViews>
    <sheetView zoomScalePageLayoutView="0" workbookViewId="0" topLeftCell="A1">
      <selection activeCell="A2" sqref="A2:H2"/>
    </sheetView>
  </sheetViews>
  <sheetFormatPr defaultColWidth="9.00390625" defaultRowHeight="15.75" customHeight="1"/>
  <cols>
    <col min="1" max="1" width="5.50390625" style="3" customWidth="1"/>
    <col min="2" max="2" width="17.875" style="3" customWidth="1"/>
    <col min="3" max="3" width="12.00390625" style="3" customWidth="1"/>
    <col min="4" max="4" width="14.125" style="3" customWidth="1"/>
    <col min="5" max="5" width="14.50390625" style="3" customWidth="1"/>
    <col min="6" max="6" width="12.125" style="3" customWidth="1"/>
    <col min="7" max="7" width="13.125" style="3" customWidth="1"/>
    <col min="8" max="8" width="22.75390625" style="3" customWidth="1"/>
    <col min="9" max="16384" width="9.00390625" style="3" customWidth="1"/>
  </cols>
  <sheetData>
    <row r="1" spans="1:8" s="1" customFormat="1" ht="30" customHeight="1">
      <c r="A1" s="740" t="s">
        <v>616</v>
      </c>
      <c r="B1" s="741"/>
      <c r="C1" s="741"/>
      <c r="D1" s="741"/>
      <c r="E1" s="741"/>
      <c r="F1" s="741"/>
      <c r="G1" s="741"/>
      <c r="H1" s="741"/>
    </row>
    <row r="2" spans="1:8" ht="13.5" customHeight="1">
      <c r="A2" s="742" t="str">
        <f>'4-8工程物资'!A2</f>
        <v>评估基准日：2018年6月14日</v>
      </c>
      <c r="B2" s="743"/>
      <c r="C2" s="743"/>
      <c r="D2" s="743"/>
      <c r="E2" s="743"/>
      <c r="F2" s="743"/>
      <c r="G2" s="743"/>
      <c r="H2" s="743"/>
    </row>
    <row r="3" spans="1:8" ht="13.5" customHeight="1">
      <c r="A3" s="5"/>
      <c r="B3" s="5"/>
      <c r="C3" s="5"/>
      <c r="D3" s="5"/>
      <c r="E3" s="5"/>
      <c r="F3" s="5"/>
      <c r="G3" s="5"/>
      <c r="H3" s="37" t="s">
        <v>617</v>
      </c>
    </row>
    <row r="4" spans="1:8" ht="15.75" customHeight="1">
      <c r="A4" s="771" t="str">
        <f>'4-8工程物资'!A4</f>
        <v>被评估单位（或者产权持有单位）：威海万紫千红家具有限公司</v>
      </c>
      <c r="B4" s="771"/>
      <c r="C4" s="771"/>
      <c r="H4" s="8" t="s">
        <v>3</v>
      </c>
    </row>
    <row r="5" spans="1:8" s="2" customFormat="1" ht="15.75" customHeight="1">
      <c r="A5" s="9" t="s">
        <v>5</v>
      </c>
      <c r="B5" s="9" t="s">
        <v>618</v>
      </c>
      <c r="C5" s="9" t="s">
        <v>257</v>
      </c>
      <c r="D5" s="10" t="s">
        <v>90</v>
      </c>
      <c r="E5" s="9" t="s">
        <v>91</v>
      </c>
      <c r="F5" s="9" t="s">
        <v>92</v>
      </c>
      <c r="G5" s="9" t="s">
        <v>215</v>
      </c>
      <c r="H5" s="9" t="s">
        <v>8</v>
      </c>
    </row>
    <row r="6" spans="1:8" ht="15.75" customHeight="1">
      <c r="A6" s="11"/>
      <c r="B6" s="16"/>
      <c r="C6" s="12"/>
      <c r="D6" s="14"/>
      <c r="E6" s="14"/>
      <c r="F6" s="14"/>
      <c r="G6" s="14"/>
      <c r="H6" s="15"/>
    </row>
    <row r="7" spans="1:8" ht="15.75" customHeight="1">
      <c r="A7" s="11"/>
      <c r="B7" s="16"/>
      <c r="C7" s="12"/>
      <c r="D7" s="14"/>
      <c r="E7" s="14"/>
      <c r="F7" s="14"/>
      <c r="G7" s="14"/>
      <c r="H7" s="15"/>
    </row>
    <row r="8" spans="1:8" ht="15.75" customHeight="1">
      <c r="A8" s="11"/>
      <c r="B8" s="16"/>
      <c r="C8" s="12"/>
      <c r="D8" s="14"/>
      <c r="E8" s="14"/>
      <c r="F8" s="14"/>
      <c r="G8" s="14"/>
      <c r="H8" s="15"/>
    </row>
    <row r="9" spans="1:8" ht="15.75" customHeight="1">
      <c r="A9" s="11"/>
      <c r="B9" s="16"/>
      <c r="C9" s="12"/>
      <c r="D9" s="14"/>
      <c r="E9" s="14"/>
      <c r="F9" s="14"/>
      <c r="G9" s="14"/>
      <c r="H9" s="15"/>
    </row>
    <row r="10" spans="1:8" ht="15.75" customHeight="1">
      <c r="A10" s="11"/>
      <c r="B10" s="16"/>
      <c r="C10" s="12"/>
      <c r="D10" s="14"/>
      <c r="E10" s="14"/>
      <c r="F10" s="14"/>
      <c r="G10" s="14"/>
      <c r="H10" s="15"/>
    </row>
    <row r="11" spans="1:8" ht="15.75" customHeight="1">
      <c r="A11" s="11"/>
      <c r="B11" s="16"/>
      <c r="C11" s="12"/>
      <c r="D11" s="14"/>
      <c r="E11" s="14"/>
      <c r="F11" s="14"/>
      <c r="G11" s="14"/>
      <c r="H11" s="15"/>
    </row>
    <row r="12" spans="1:8" ht="15.75" customHeight="1">
      <c r="A12" s="11"/>
      <c r="B12" s="16"/>
      <c r="C12" s="12"/>
      <c r="D12" s="14"/>
      <c r="E12" s="14"/>
      <c r="F12" s="14"/>
      <c r="G12" s="14"/>
      <c r="H12" s="15"/>
    </row>
    <row r="13" spans="1:8" ht="15.75" customHeight="1">
      <c r="A13" s="11"/>
      <c r="B13" s="16"/>
      <c r="C13" s="12"/>
      <c r="D13" s="14"/>
      <c r="E13" s="14"/>
      <c r="F13" s="14"/>
      <c r="G13" s="14"/>
      <c r="H13" s="15"/>
    </row>
    <row r="14" spans="1:8" ht="15.75" customHeight="1">
      <c r="A14" s="11"/>
      <c r="B14" s="16"/>
      <c r="C14" s="12"/>
      <c r="D14" s="14"/>
      <c r="E14" s="14"/>
      <c r="F14" s="14"/>
      <c r="G14" s="14"/>
      <c r="H14" s="15"/>
    </row>
    <row r="15" spans="1:8" ht="15.75" customHeight="1">
      <c r="A15" s="11"/>
      <c r="B15" s="16"/>
      <c r="C15" s="12"/>
      <c r="D15" s="14"/>
      <c r="E15" s="14"/>
      <c r="F15" s="14"/>
      <c r="G15" s="14"/>
      <c r="H15" s="15"/>
    </row>
    <row r="16" spans="1:8" ht="15.75" customHeight="1">
      <c r="A16" s="11"/>
      <c r="B16" s="16"/>
      <c r="C16" s="12"/>
      <c r="D16" s="14"/>
      <c r="E16" s="14"/>
      <c r="F16" s="14"/>
      <c r="G16" s="14"/>
      <c r="H16" s="15"/>
    </row>
    <row r="17" spans="1:8" ht="15.75" customHeight="1">
      <c r="A17" s="11"/>
      <c r="B17" s="16"/>
      <c r="C17" s="12"/>
      <c r="D17" s="14"/>
      <c r="E17" s="14"/>
      <c r="F17" s="14"/>
      <c r="G17" s="14"/>
      <c r="H17" s="15"/>
    </row>
    <row r="18" spans="1:8" ht="15.75" customHeight="1">
      <c r="A18" s="11"/>
      <c r="B18" s="16"/>
      <c r="C18" s="12"/>
      <c r="D18" s="14"/>
      <c r="E18" s="14"/>
      <c r="F18" s="14"/>
      <c r="G18" s="14"/>
      <c r="H18" s="15"/>
    </row>
    <row r="19" spans="1:8" ht="15.75" customHeight="1">
      <c r="A19" s="11"/>
      <c r="B19" s="16"/>
      <c r="C19" s="12"/>
      <c r="D19" s="14"/>
      <c r="E19" s="14"/>
      <c r="F19" s="14"/>
      <c r="G19" s="14"/>
      <c r="H19" s="15"/>
    </row>
    <row r="20" spans="1:8" ht="15.75" customHeight="1">
      <c r="A20" s="11"/>
      <c r="B20" s="16"/>
      <c r="C20" s="12"/>
      <c r="D20" s="14"/>
      <c r="E20" s="14"/>
      <c r="F20" s="14"/>
      <c r="G20" s="14"/>
      <c r="H20" s="15"/>
    </row>
    <row r="21" spans="1:8" ht="15.75" customHeight="1">
      <c r="A21" s="11"/>
      <c r="B21" s="16"/>
      <c r="C21" s="12"/>
      <c r="D21" s="14"/>
      <c r="E21" s="14"/>
      <c r="F21" s="14"/>
      <c r="G21" s="14"/>
      <c r="H21" s="15"/>
    </row>
    <row r="22" spans="1:8" ht="15.75" customHeight="1">
      <c r="A22" s="11"/>
      <c r="B22" s="16"/>
      <c r="C22" s="12"/>
      <c r="D22" s="14"/>
      <c r="E22" s="14"/>
      <c r="F22" s="14"/>
      <c r="G22" s="14"/>
      <c r="H22" s="15"/>
    </row>
    <row r="23" spans="1:8" ht="15.75" customHeight="1">
      <c r="A23" s="11"/>
      <c r="B23" s="16"/>
      <c r="C23" s="12"/>
      <c r="D23" s="14"/>
      <c r="E23" s="14"/>
      <c r="F23" s="14"/>
      <c r="G23" s="14"/>
      <c r="H23" s="15"/>
    </row>
    <row r="24" spans="1:8" ht="15.75" customHeight="1">
      <c r="A24" s="11"/>
      <c r="B24" s="16"/>
      <c r="C24" s="12"/>
      <c r="D24" s="14"/>
      <c r="E24" s="14"/>
      <c r="F24" s="14"/>
      <c r="G24" s="14"/>
      <c r="H24" s="15"/>
    </row>
    <row r="25" spans="1:8" ht="15.75" customHeight="1">
      <c r="A25" s="11"/>
      <c r="B25" s="16"/>
      <c r="C25" s="12"/>
      <c r="D25" s="14"/>
      <c r="E25" s="14"/>
      <c r="F25" s="14"/>
      <c r="G25" s="14"/>
      <c r="H25" s="15"/>
    </row>
    <row r="26" spans="1:8" ht="15.75" customHeight="1">
      <c r="A26" s="11"/>
      <c r="B26" s="16"/>
      <c r="C26" s="12"/>
      <c r="D26" s="14"/>
      <c r="E26" s="14"/>
      <c r="F26" s="14"/>
      <c r="G26" s="14"/>
      <c r="H26" s="15"/>
    </row>
    <row r="27" spans="1:8" ht="15.75" customHeight="1">
      <c r="A27" s="747" t="s">
        <v>201</v>
      </c>
      <c r="B27" s="748"/>
      <c r="C27" s="12"/>
      <c r="D27" s="14"/>
      <c r="E27" s="14"/>
      <c r="F27" s="14"/>
      <c r="G27" s="14"/>
      <c r="H27" s="15"/>
    </row>
    <row r="28" spans="1:8" ht="15.75" customHeight="1">
      <c r="A28" s="775" t="s">
        <v>232</v>
      </c>
      <c r="B28" s="775"/>
      <c r="C28" s="775"/>
      <c r="D28" s="775"/>
      <c r="E28" s="916" t="str">
        <f>'4-8工程物资'!H29</f>
        <v>评估人员：苗菁  </v>
      </c>
      <c r="F28" s="737"/>
      <c r="G28" s="737"/>
      <c r="H28" s="737"/>
    </row>
    <row r="29" ht="15.75" customHeight="1">
      <c r="A29" s="23" t="s">
        <v>233</v>
      </c>
    </row>
  </sheetData>
  <sheetProtection/>
  <mergeCells count="6">
    <mergeCell ref="A28:D28"/>
    <mergeCell ref="E28:H28"/>
    <mergeCell ref="A1:H1"/>
    <mergeCell ref="A2:H2"/>
    <mergeCell ref="A4:C4"/>
    <mergeCell ref="A27:B27"/>
  </mergeCells>
  <printOptions horizontalCentered="1"/>
  <pageMargins left="1" right="1" top="0.87" bottom="0.87" header="1.06" footer="0.51"/>
  <pageSetup fitToHeight="0" fitToWidth="1" horizontalDpi="300" verticalDpi="300" orientation="landscape" paperSize="9" r:id="rId3"/>
  <legacyDrawing r:id="rId2"/>
</worksheet>
</file>

<file path=xl/worksheets/sheet57.xml><?xml version="1.0" encoding="utf-8"?>
<worksheet xmlns="http://schemas.openxmlformats.org/spreadsheetml/2006/main" xmlns:r="http://schemas.openxmlformats.org/officeDocument/2006/relationships">
  <sheetPr>
    <pageSetUpPr fitToPage="1"/>
  </sheetPr>
  <dimension ref="A1:J23"/>
  <sheetViews>
    <sheetView zoomScalePageLayoutView="0" workbookViewId="0" topLeftCell="A1">
      <selection activeCell="A2" sqref="A2:J2"/>
    </sheetView>
  </sheetViews>
  <sheetFormatPr defaultColWidth="9.00390625" defaultRowHeight="15.75" customHeight="1"/>
  <cols>
    <col min="1" max="1" width="4.375" style="3" customWidth="1"/>
    <col min="2" max="2" width="17.375" style="3" customWidth="1"/>
    <col min="3" max="3" width="11.375" style="3" customWidth="1"/>
    <col min="4" max="4" width="10.625" style="3" customWidth="1"/>
    <col min="5" max="5" width="12.125" style="3" customWidth="1"/>
    <col min="6" max="6" width="11.75390625" style="3" customWidth="1"/>
    <col min="7" max="7" width="12.00390625" style="3" customWidth="1"/>
    <col min="8" max="8" width="13.00390625" style="3" customWidth="1"/>
    <col min="9" max="9" width="10.50390625" style="3" customWidth="1"/>
    <col min="10" max="10" width="10.75390625" style="3" customWidth="1"/>
    <col min="11" max="16384" width="9.00390625" style="3" customWidth="1"/>
  </cols>
  <sheetData>
    <row r="1" spans="1:10" s="1" customFormat="1" ht="30" customHeight="1">
      <c r="A1" s="740" t="s">
        <v>619</v>
      </c>
      <c r="B1" s="741"/>
      <c r="C1" s="741"/>
      <c r="D1" s="741"/>
      <c r="E1" s="741"/>
      <c r="F1" s="741"/>
      <c r="G1" s="741"/>
      <c r="H1" s="741"/>
      <c r="I1" s="741"/>
      <c r="J1" s="741"/>
    </row>
    <row r="2" spans="1:10" ht="13.5" customHeight="1">
      <c r="A2" s="742" t="str">
        <f>'4-9固定资产清理'!A2</f>
        <v>评估基准日：2018年6月14日</v>
      </c>
      <c r="B2" s="743"/>
      <c r="C2" s="743"/>
      <c r="D2" s="767"/>
      <c r="E2" s="767"/>
      <c r="F2" s="767"/>
      <c r="G2" s="767"/>
      <c r="H2" s="767"/>
      <c r="I2" s="767"/>
      <c r="J2" s="767"/>
    </row>
    <row r="3" spans="1:10" ht="13.5" customHeight="1">
      <c r="A3" s="5"/>
      <c r="B3" s="5"/>
      <c r="C3" s="5"/>
      <c r="D3" s="6"/>
      <c r="E3" s="6"/>
      <c r="F3" s="6"/>
      <c r="G3" s="6"/>
      <c r="H3" s="768" t="s">
        <v>620</v>
      </c>
      <c r="I3" s="768"/>
      <c r="J3" s="768"/>
    </row>
    <row r="4" spans="1:10" ht="15.75" customHeight="1">
      <c r="A4" s="31" t="str">
        <f>'4-9固定资产清理'!A4</f>
        <v>被评估单位（或者产权持有单位）：威海万紫千红家具有限公司</v>
      </c>
      <c r="H4" s="774" t="s">
        <v>3</v>
      </c>
      <c r="I4" s="774"/>
      <c r="J4" s="774"/>
    </row>
    <row r="5" spans="1:10" s="2" customFormat="1" ht="15.75" customHeight="1">
      <c r="A5" s="777" t="s">
        <v>5</v>
      </c>
      <c r="B5" s="777" t="s">
        <v>621</v>
      </c>
      <c r="C5" s="800" t="s">
        <v>622</v>
      </c>
      <c r="D5" s="777" t="s">
        <v>623</v>
      </c>
      <c r="E5" s="917" t="s">
        <v>90</v>
      </c>
      <c r="F5" s="895"/>
      <c r="G5" s="777" t="s">
        <v>91</v>
      </c>
      <c r="H5" s="778"/>
      <c r="I5" s="800" t="s">
        <v>126</v>
      </c>
      <c r="J5" s="800" t="s">
        <v>8</v>
      </c>
    </row>
    <row r="6" spans="1:10" s="2" customFormat="1" ht="15.75" customHeight="1">
      <c r="A6" s="778"/>
      <c r="B6" s="778"/>
      <c r="C6" s="778"/>
      <c r="D6" s="778"/>
      <c r="E6" s="34" t="s">
        <v>409</v>
      </c>
      <c r="F6" s="9" t="s">
        <v>410</v>
      </c>
      <c r="G6" s="9" t="s">
        <v>409</v>
      </c>
      <c r="H6" s="9" t="s">
        <v>410</v>
      </c>
      <c r="I6" s="778"/>
      <c r="J6" s="778"/>
    </row>
    <row r="7" spans="1:10" ht="15.75" customHeight="1">
      <c r="A7" s="11">
        <v>1</v>
      </c>
      <c r="B7" s="34"/>
      <c r="C7" s="39"/>
      <c r="D7" s="117"/>
      <c r="E7" s="13"/>
      <c r="F7" s="14"/>
      <c r="G7" s="14"/>
      <c r="H7" s="14"/>
      <c r="I7" s="118"/>
      <c r="J7" s="15"/>
    </row>
    <row r="8" spans="1:10" ht="15.75" customHeight="1">
      <c r="A8" s="11">
        <v>2</v>
      </c>
      <c r="B8" s="9"/>
      <c r="C8" s="39"/>
      <c r="D8" s="117"/>
      <c r="E8" s="13"/>
      <c r="F8" s="14"/>
      <c r="G8" s="14"/>
      <c r="H8" s="14"/>
      <c r="I8" s="118"/>
      <c r="J8" s="15"/>
    </row>
    <row r="9" spans="1:10" ht="15.75" customHeight="1">
      <c r="A9" s="11"/>
      <c r="B9" s="16"/>
      <c r="C9" s="16"/>
      <c r="D9" s="12"/>
      <c r="E9" s="13"/>
      <c r="F9" s="14"/>
      <c r="G9" s="14"/>
      <c r="H9" s="14"/>
      <c r="I9" s="14"/>
      <c r="J9" s="15"/>
    </row>
    <row r="10" spans="1:10" ht="15.75" customHeight="1">
      <c r="A10" s="11"/>
      <c r="B10" s="16"/>
      <c r="C10" s="16"/>
      <c r="D10" s="12"/>
      <c r="E10" s="13"/>
      <c r="F10" s="14"/>
      <c r="G10" s="14"/>
      <c r="H10" s="14"/>
      <c r="I10" s="14"/>
      <c r="J10" s="15"/>
    </row>
    <row r="11" spans="1:10" ht="15.75" customHeight="1">
      <c r="A11" s="11"/>
      <c r="B11" s="16"/>
      <c r="C11" s="16"/>
      <c r="D11" s="12"/>
      <c r="E11" s="13"/>
      <c r="F11" s="14"/>
      <c r="G11" s="14"/>
      <c r="H11" s="14"/>
      <c r="I11" s="14"/>
      <c r="J11" s="15"/>
    </row>
    <row r="12" spans="1:10" ht="15.75" customHeight="1">
      <c r="A12" s="11"/>
      <c r="B12" s="16"/>
      <c r="C12" s="16"/>
      <c r="D12" s="12"/>
      <c r="E12" s="13"/>
      <c r="F12" s="14"/>
      <c r="G12" s="14"/>
      <c r="H12" s="14"/>
      <c r="I12" s="14" t="s">
        <v>141</v>
      </c>
      <c r="J12" s="15"/>
    </row>
    <row r="13" spans="1:10" ht="15.75" customHeight="1">
      <c r="A13" s="11"/>
      <c r="B13" s="16"/>
      <c r="C13" s="16"/>
      <c r="D13" s="12"/>
      <c r="E13" s="13"/>
      <c r="F13" s="14"/>
      <c r="G13" s="14"/>
      <c r="H13" s="14"/>
      <c r="I13" s="14" t="s">
        <v>141</v>
      </c>
      <c r="J13" s="15"/>
    </row>
    <row r="14" spans="1:10" ht="15.75" customHeight="1">
      <c r="A14" s="11"/>
      <c r="B14" s="16"/>
      <c r="C14" s="16"/>
      <c r="D14" s="12"/>
      <c r="E14" s="13"/>
      <c r="F14" s="14"/>
      <c r="G14" s="14"/>
      <c r="H14" s="14"/>
      <c r="I14" s="14" t="s">
        <v>141</v>
      </c>
      <c r="J14" s="15"/>
    </row>
    <row r="15" spans="1:10" ht="15.75" customHeight="1">
      <c r="A15" s="11"/>
      <c r="B15" s="16"/>
      <c r="C15" s="16"/>
      <c r="D15" s="12"/>
      <c r="E15" s="13"/>
      <c r="F15" s="14"/>
      <c r="G15" s="14"/>
      <c r="H15" s="14"/>
      <c r="I15" s="14" t="s">
        <v>141</v>
      </c>
      <c r="J15" s="15"/>
    </row>
    <row r="16" spans="1:10" ht="15.75" customHeight="1">
      <c r="A16" s="11"/>
      <c r="B16" s="16"/>
      <c r="C16" s="16"/>
      <c r="D16" s="12"/>
      <c r="E16" s="13"/>
      <c r="F16" s="14"/>
      <c r="G16" s="14"/>
      <c r="H16" s="14"/>
      <c r="I16" s="14" t="s">
        <v>141</v>
      </c>
      <c r="J16" s="15"/>
    </row>
    <row r="17" spans="1:10" ht="15.75" customHeight="1">
      <c r="A17" s="11"/>
      <c r="B17" s="16"/>
      <c r="C17" s="16"/>
      <c r="D17" s="12"/>
      <c r="E17" s="13"/>
      <c r="F17" s="14"/>
      <c r="G17" s="14"/>
      <c r="H17" s="14"/>
      <c r="I17" s="14" t="s">
        <v>141</v>
      </c>
      <c r="J17" s="15"/>
    </row>
    <row r="18" spans="1:10" ht="15.75" customHeight="1">
      <c r="A18" s="11"/>
      <c r="B18" s="16"/>
      <c r="C18" s="16"/>
      <c r="D18" s="12"/>
      <c r="E18" s="13"/>
      <c r="F18" s="14"/>
      <c r="G18" s="14"/>
      <c r="H18" s="14"/>
      <c r="I18" s="14" t="s">
        <v>141</v>
      </c>
      <c r="J18" s="15"/>
    </row>
    <row r="19" spans="1:10" ht="15.75" customHeight="1">
      <c r="A19" s="777" t="s">
        <v>251</v>
      </c>
      <c r="B19" s="777"/>
      <c r="C19" s="9"/>
      <c r="D19" s="12"/>
      <c r="E19" s="13"/>
      <c r="F19" s="14"/>
      <c r="G19" s="14">
        <f>SUM(G7:G18)</f>
        <v>0</v>
      </c>
      <c r="H19" s="14">
        <f>SUM(H7:H18)</f>
        <v>0</v>
      </c>
      <c r="I19" s="118">
        <v>1</v>
      </c>
      <c r="J19" s="15"/>
    </row>
    <row r="20" spans="1:10" ht="15.75" customHeight="1">
      <c r="A20" s="777" t="s">
        <v>624</v>
      </c>
      <c r="B20" s="777"/>
      <c r="C20" s="9"/>
      <c r="D20" s="12"/>
      <c r="E20" s="13"/>
      <c r="F20" s="14"/>
      <c r="G20" s="14"/>
      <c r="H20" s="14"/>
      <c r="I20" s="118"/>
      <c r="J20" s="15"/>
    </row>
    <row r="21" spans="1:10" ht="15.75" customHeight="1">
      <c r="A21" s="777" t="s">
        <v>625</v>
      </c>
      <c r="B21" s="777"/>
      <c r="C21" s="9"/>
      <c r="D21" s="12"/>
      <c r="E21" s="13"/>
      <c r="F21" s="14"/>
      <c r="G21" s="14">
        <f>G19</f>
        <v>0</v>
      </c>
      <c r="H21" s="14">
        <f>H19</f>
        <v>0</v>
      </c>
      <c r="I21" s="118">
        <v>1</v>
      </c>
      <c r="J21" s="15"/>
    </row>
    <row r="22" spans="1:10" ht="15.75" customHeight="1">
      <c r="A22" s="19" t="e">
        <f>'4-6-7土地'!A13</f>
        <v>#REF!</v>
      </c>
      <c r="E22" s="116"/>
      <c r="F22" s="737" t="str">
        <f>'4-9固定资产清理'!E28</f>
        <v>评估人员：苗菁  </v>
      </c>
      <c r="G22" s="737"/>
      <c r="H22" s="737"/>
      <c r="I22" s="737"/>
      <c r="J22" s="737"/>
    </row>
    <row r="23" ht="15.75" customHeight="1">
      <c r="A23" s="19" t="e">
        <f>'4-6-7土地'!A14</f>
        <v>#REF!</v>
      </c>
    </row>
  </sheetData>
  <sheetProtection/>
  <mergeCells count="16">
    <mergeCell ref="A19:B19"/>
    <mergeCell ref="A20:B20"/>
    <mergeCell ref="A1:J1"/>
    <mergeCell ref="A2:J2"/>
    <mergeCell ref="H3:J3"/>
    <mergeCell ref="H4:J4"/>
    <mergeCell ref="A21:B21"/>
    <mergeCell ref="F22:J22"/>
    <mergeCell ref="A5:A6"/>
    <mergeCell ref="B5:B6"/>
    <mergeCell ref="C5:C6"/>
    <mergeCell ref="D5:D6"/>
    <mergeCell ref="I5:I6"/>
    <mergeCell ref="J5:J6"/>
    <mergeCell ref="E5:F5"/>
    <mergeCell ref="G5:H5"/>
  </mergeCells>
  <printOptions horizontalCentered="1"/>
  <pageMargins left="1" right="1" top="0.87" bottom="0.87" header="1.06" footer="0.51"/>
  <pageSetup fitToHeight="0" fitToWidth="1" horizontalDpi="300" verticalDpi="300" orientation="landscape" paperSize="9" r:id="rId3"/>
  <legacyDrawing r:id="rId2"/>
</worksheet>
</file>

<file path=xl/worksheets/sheet58.xml><?xml version="1.0" encoding="utf-8"?>
<worksheet xmlns="http://schemas.openxmlformats.org/spreadsheetml/2006/main" xmlns:r="http://schemas.openxmlformats.org/officeDocument/2006/relationships">
  <sheetPr>
    <pageSetUpPr fitToPage="1"/>
  </sheetPr>
  <dimension ref="A1:N29"/>
  <sheetViews>
    <sheetView zoomScalePageLayoutView="0" workbookViewId="0" topLeftCell="A1">
      <selection activeCell="A2" sqref="A2:N2"/>
    </sheetView>
  </sheetViews>
  <sheetFormatPr defaultColWidth="9.00390625" defaultRowHeight="15.75" customHeight="1" outlineLevelCol="1"/>
  <cols>
    <col min="1" max="1" width="4.375" style="3" customWidth="1"/>
    <col min="2" max="2" width="9.00390625" style="3" customWidth="1"/>
    <col min="3" max="3" width="9.375" style="3" customWidth="1"/>
    <col min="4" max="4" width="4.50390625" style="3" customWidth="1"/>
    <col min="5" max="5" width="8.00390625" style="3" customWidth="1" outlineLevel="1"/>
    <col min="6" max="6" width="9.00390625" style="3" customWidth="1"/>
    <col min="7" max="7" width="11.375" style="3" customWidth="1"/>
    <col min="8" max="9" width="9.25390625" style="3" customWidth="1"/>
    <col min="10" max="10" width="9.00390625" style="3" customWidth="1"/>
    <col min="11" max="11" width="8.75390625" style="3" customWidth="1"/>
    <col min="12" max="12" width="7.875" style="3" customWidth="1"/>
    <col min="13" max="13" width="5.125" style="3" customWidth="1"/>
    <col min="14" max="14" width="5.50390625" style="3" customWidth="1"/>
    <col min="15" max="16384" width="9.00390625" style="3" customWidth="1"/>
  </cols>
  <sheetData>
    <row r="1" spans="1:14" s="1" customFormat="1" ht="30" customHeight="1">
      <c r="A1" s="740" t="s">
        <v>626</v>
      </c>
      <c r="B1" s="741"/>
      <c r="C1" s="741"/>
      <c r="D1" s="741"/>
      <c r="E1" s="741"/>
      <c r="F1" s="741"/>
      <c r="G1" s="741"/>
      <c r="H1" s="741"/>
      <c r="I1" s="741"/>
      <c r="J1" s="741"/>
      <c r="K1" s="741"/>
      <c r="L1" s="741"/>
      <c r="M1" s="741"/>
      <c r="N1" s="741"/>
    </row>
    <row r="2" spans="1:14" ht="13.5" customHeight="1">
      <c r="A2" s="742" t="str">
        <f>'4-10水库水资源资产'!A2</f>
        <v>评估基准日：2018年6月14日</v>
      </c>
      <c r="B2" s="743"/>
      <c r="C2" s="743"/>
      <c r="D2" s="743"/>
      <c r="E2" s="743"/>
      <c r="F2" s="743"/>
      <c r="G2" s="743"/>
      <c r="H2" s="767"/>
      <c r="I2" s="767"/>
      <c r="J2" s="767"/>
      <c r="K2" s="767"/>
      <c r="L2" s="767"/>
      <c r="M2" s="767"/>
      <c r="N2" s="767"/>
    </row>
    <row r="3" spans="1:14" ht="13.5" customHeight="1">
      <c r="A3" s="5"/>
      <c r="B3" s="5"/>
      <c r="C3" s="5"/>
      <c r="D3" s="5"/>
      <c r="E3" s="5"/>
      <c r="F3" s="5"/>
      <c r="G3" s="5"/>
      <c r="H3" s="6"/>
      <c r="I3" s="6"/>
      <c r="J3" s="6"/>
      <c r="K3" s="6"/>
      <c r="L3" s="6"/>
      <c r="M3" s="6"/>
      <c r="N3" s="6" t="s">
        <v>627</v>
      </c>
    </row>
    <row r="4" spans="1:14" ht="15.75" customHeight="1">
      <c r="A4" s="31" t="str">
        <f>'4-10水库水资源资产'!A4</f>
        <v>被评估单位（或者产权持有单位）：威海万紫千红家具有限公司</v>
      </c>
      <c r="N4" s="8" t="s">
        <v>3</v>
      </c>
    </row>
    <row r="5" spans="1:14" s="2" customFormat="1" ht="15.75" customHeight="1">
      <c r="A5" s="777" t="s">
        <v>5</v>
      </c>
      <c r="B5" s="777" t="s">
        <v>628</v>
      </c>
      <c r="C5" s="794" t="s">
        <v>629</v>
      </c>
      <c r="D5" s="800" t="s">
        <v>299</v>
      </c>
      <c r="E5" s="800" t="s">
        <v>300</v>
      </c>
      <c r="F5" s="794" t="s">
        <v>630</v>
      </c>
      <c r="G5" s="794" t="s">
        <v>631</v>
      </c>
      <c r="H5" s="917" t="s">
        <v>90</v>
      </c>
      <c r="I5" s="895"/>
      <c r="J5" s="777" t="s">
        <v>91</v>
      </c>
      <c r="K5" s="778"/>
      <c r="L5" s="778"/>
      <c r="M5" s="800" t="s">
        <v>126</v>
      </c>
      <c r="N5" s="800" t="s">
        <v>8</v>
      </c>
    </row>
    <row r="6" spans="1:14" s="2" customFormat="1" ht="15.75" customHeight="1">
      <c r="A6" s="778"/>
      <c r="B6" s="778"/>
      <c r="C6" s="802"/>
      <c r="D6" s="778"/>
      <c r="E6" s="778"/>
      <c r="F6" s="802"/>
      <c r="G6" s="802"/>
      <c r="H6" s="34" t="s">
        <v>409</v>
      </c>
      <c r="I6" s="9" t="s">
        <v>410</v>
      </c>
      <c r="J6" s="9" t="s">
        <v>409</v>
      </c>
      <c r="K6" s="9" t="s">
        <v>335</v>
      </c>
      <c r="L6" s="9" t="s">
        <v>410</v>
      </c>
      <c r="M6" s="778"/>
      <c r="N6" s="778"/>
    </row>
    <row r="7" spans="1:14" ht="15.75" customHeight="1">
      <c r="A7" s="11"/>
      <c r="B7" s="16"/>
      <c r="C7" s="16"/>
      <c r="D7" s="11"/>
      <c r="E7" s="73"/>
      <c r="F7" s="16"/>
      <c r="G7" s="11"/>
      <c r="H7" s="13"/>
      <c r="I7" s="14"/>
      <c r="J7" s="14"/>
      <c r="K7" s="105"/>
      <c r="L7" s="14"/>
      <c r="M7" s="14" t="s">
        <v>141</v>
      </c>
      <c r="N7" s="15"/>
    </row>
    <row r="8" spans="1:14" ht="15.75" customHeight="1">
      <c r="A8" s="11"/>
      <c r="B8" s="16"/>
      <c r="C8" s="16"/>
      <c r="D8" s="11"/>
      <c r="E8" s="73"/>
      <c r="F8" s="16"/>
      <c r="G8" s="11"/>
      <c r="H8" s="13"/>
      <c r="I8" s="14"/>
      <c r="J8" s="14"/>
      <c r="K8" s="105"/>
      <c r="L8" s="14"/>
      <c r="M8" s="14" t="s">
        <v>141</v>
      </c>
      <c r="N8" s="15"/>
    </row>
    <row r="9" spans="1:14" ht="15.75" customHeight="1">
      <c r="A9" s="11"/>
      <c r="B9" s="16"/>
      <c r="C9" s="16"/>
      <c r="D9" s="11"/>
      <c r="E9" s="73"/>
      <c r="F9" s="16"/>
      <c r="G9" s="11"/>
      <c r="H9" s="13"/>
      <c r="I9" s="14"/>
      <c r="J9" s="14"/>
      <c r="K9" s="105"/>
      <c r="L9" s="14"/>
      <c r="M9" s="14" t="s">
        <v>141</v>
      </c>
      <c r="N9" s="15"/>
    </row>
    <row r="10" spans="1:14" ht="15.75" customHeight="1">
      <c r="A10" s="11"/>
      <c r="B10" s="16"/>
      <c r="C10" s="16"/>
      <c r="D10" s="11"/>
      <c r="E10" s="73"/>
      <c r="F10" s="16"/>
      <c r="G10" s="11"/>
      <c r="H10" s="13"/>
      <c r="I10" s="14"/>
      <c r="J10" s="14"/>
      <c r="K10" s="105"/>
      <c r="L10" s="14"/>
      <c r="M10" s="14" t="s">
        <v>141</v>
      </c>
      <c r="N10" s="15"/>
    </row>
    <row r="11" spans="1:14" ht="15.75" customHeight="1">
      <c r="A11" s="11"/>
      <c r="B11" s="16"/>
      <c r="C11" s="16"/>
      <c r="D11" s="11"/>
      <c r="E11" s="73"/>
      <c r="F11" s="16"/>
      <c r="G11" s="11"/>
      <c r="H11" s="13"/>
      <c r="I11" s="14"/>
      <c r="J11" s="14"/>
      <c r="K11" s="105"/>
      <c r="L11" s="14"/>
      <c r="M11" s="14" t="s">
        <v>141</v>
      </c>
      <c r="N11" s="15"/>
    </row>
    <row r="12" spans="1:14" ht="15.75" customHeight="1">
      <c r="A12" s="11"/>
      <c r="B12" s="16"/>
      <c r="C12" s="16"/>
      <c r="D12" s="11"/>
      <c r="E12" s="73"/>
      <c r="F12" s="16"/>
      <c r="G12" s="11"/>
      <c r="H12" s="13"/>
      <c r="I12" s="14"/>
      <c r="J12" s="14"/>
      <c r="K12" s="105"/>
      <c r="L12" s="14"/>
      <c r="M12" s="14" t="s">
        <v>141</v>
      </c>
      <c r="N12" s="15"/>
    </row>
    <row r="13" spans="1:14" ht="15.75" customHeight="1">
      <c r="A13" s="11"/>
      <c r="B13" s="16"/>
      <c r="C13" s="16"/>
      <c r="D13" s="11"/>
      <c r="E13" s="73"/>
      <c r="F13" s="16"/>
      <c r="G13" s="11"/>
      <c r="H13" s="13"/>
      <c r="I13" s="14"/>
      <c r="J13" s="14"/>
      <c r="K13" s="105"/>
      <c r="L13" s="14"/>
      <c r="M13" s="14" t="s">
        <v>141</v>
      </c>
      <c r="N13" s="15"/>
    </row>
    <row r="14" spans="1:14" ht="15.75" customHeight="1">
      <c r="A14" s="11"/>
      <c r="B14" s="16"/>
      <c r="C14" s="16"/>
      <c r="D14" s="11"/>
      <c r="E14" s="73"/>
      <c r="F14" s="16"/>
      <c r="G14" s="11"/>
      <c r="H14" s="13"/>
      <c r="I14" s="14"/>
      <c r="J14" s="14"/>
      <c r="K14" s="105"/>
      <c r="L14" s="14"/>
      <c r="M14" s="14" t="s">
        <v>141</v>
      </c>
      <c r="N14" s="15"/>
    </row>
    <row r="15" spans="1:14" ht="15.75" customHeight="1">
      <c r="A15" s="11"/>
      <c r="B15" s="16"/>
      <c r="C15" s="16"/>
      <c r="D15" s="11"/>
      <c r="E15" s="73"/>
      <c r="F15" s="16"/>
      <c r="G15" s="11"/>
      <c r="H15" s="13"/>
      <c r="I15" s="14"/>
      <c r="J15" s="14"/>
      <c r="K15" s="105"/>
      <c r="L15" s="14"/>
      <c r="M15" s="14" t="s">
        <v>141</v>
      </c>
      <c r="N15" s="15"/>
    </row>
    <row r="16" spans="1:14" ht="15.75" customHeight="1">
      <c r="A16" s="11"/>
      <c r="B16" s="16"/>
      <c r="C16" s="16"/>
      <c r="D16" s="11"/>
      <c r="E16" s="73"/>
      <c r="F16" s="16"/>
      <c r="G16" s="11"/>
      <c r="H16" s="13"/>
      <c r="I16" s="14"/>
      <c r="J16" s="14"/>
      <c r="K16" s="105"/>
      <c r="L16" s="14"/>
      <c r="M16" s="14" t="s">
        <v>141</v>
      </c>
      <c r="N16" s="15"/>
    </row>
    <row r="17" spans="1:14" ht="15.75" customHeight="1">
      <c r="A17" s="11"/>
      <c r="B17" s="16"/>
      <c r="C17" s="16"/>
      <c r="D17" s="11"/>
      <c r="E17" s="73"/>
      <c r="F17" s="16"/>
      <c r="G17" s="11"/>
      <c r="H17" s="13"/>
      <c r="I17" s="14"/>
      <c r="J17" s="14"/>
      <c r="K17" s="105"/>
      <c r="L17" s="14"/>
      <c r="M17" s="14" t="s">
        <v>141</v>
      </c>
      <c r="N17" s="15"/>
    </row>
    <row r="18" spans="1:14" ht="15.75" customHeight="1">
      <c r="A18" s="11"/>
      <c r="B18" s="16"/>
      <c r="C18" s="16"/>
      <c r="D18" s="11"/>
      <c r="E18" s="73"/>
      <c r="F18" s="16"/>
      <c r="G18" s="11"/>
      <c r="H18" s="13"/>
      <c r="I18" s="14"/>
      <c r="J18" s="14"/>
      <c r="K18" s="105"/>
      <c r="L18" s="14"/>
      <c r="M18" s="14" t="s">
        <v>141</v>
      </c>
      <c r="N18" s="15"/>
    </row>
    <row r="19" spans="1:14" ht="15.75" customHeight="1">
      <c r="A19" s="11"/>
      <c r="B19" s="16"/>
      <c r="C19" s="16"/>
      <c r="D19" s="11"/>
      <c r="E19" s="73"/>
      <c r="F19" s="16"/>
      <c r="G19" s="11"/>
      <c r="H19" s="13"/>
      <c r="I19" s="14"/>
      <c r="J19" s="14"/>
      <c r="K19" s="105"/>
      <c r="L19" s="14"/>
      <c r="M19" s="14" t="s">
        <v>141</v>
      </c>
      <c r="N19" s="15"/>
    </row>
    <row r="20" spans="1:14" ht="15.75" customHeight="1">
      <c r="A20" s="11"/>
      <c r="B20" s="16"/>
      <c r="C20" s="16"/>
      <c r="D20" s="11"/>
      <c r="E20" s="73"/>
      <c r="F20" s="16"/>
      <c r="G20" s="11"/>
      <c r="H20" s="13"/>
      <c r="I20" s="14"/>
      <c r="J20" s="14"/>
      <c r="K20" s="105"/>
      <c r="L20" s="14"/>
      <c r="M20" s="14" t="s">
        <v>141</v>
      </c>
      <c r="N20" s="15"/>
    </row>
    <row r="21" spans="1:14" ht="15.75" customHeight="1">
      <c r="A21" s="11"/>
      <c r="B21" s="16"/>
      <c r="C21" s="16"/>
      <c r="D21" s="11"/>
      <c r="E21" s="73"/>
      <c r="F21" s="16"/>
      <c r="G21" s="11"/>
      <c r="H21" s="13"/>
      <c r="I21" s="14"/>
      <c r="J21" s="14"/>
      <c r="K21" s="105"/>
      <c r="L21" s="14"/>
      <c r="M21" s="14" t="s">
        <v>141</v>
      </c>
      <c r="N21" s="15"/>
    </row>
    <row r="22" spans="1:14" ht="15.75" customHeight="1">
      <c r="A22" s="11"/>
      <c r="B22" s="16"/>
      <c r="C22" s="16"/>
      <c r="D22" s="11"/>
      <c r="E22" s="73"/>
      <c r="F22" s="16"/>
      <c r="G22" s="11"/>
      <c r="H22" s="13"/>
      <c r="I22" s="14"/>
      <c r="J22" s="14"/>
      <c r="K22" s="105"/>
      <c r="L22" s="14"/>
      <c r="M22" s="14" t="s">
        <v>141</v>
      </c>
      <c r="N22" s="15"/>
    </row>
    <row r="23" spans="1:14" ht="15.75" customHeight="1">
      <c r="A23" s="11"/>
      <c r="B23" s="16"/>
      <c r="C23" s="16"/>
      <c r="D23" s="11"/>
      <c r="E23" s="73"/>
      <c r="F23" s="16"/>
      <c r="G23" s="11"/>
      <c r="H23" s="13"/>
      <c r="I23" s="14"/>
      <c r="J23" s="14"/>
      <c r="K23" s="105"/>
      <c r="L23" s="14"/>
      <c r="M23" s="14" t="s">
        <v>141</v>
      </c>
      <c r="N23" s="15"/>
    </row>
    <row r="24" spans="1:14" ht="15.75" customHeight="1">
      <c r="A24" s="11"/>
      <c r="B24" s="16"/>
      <c r="C24" s="16"/>
      <c r="D24" s="11"/>
      <c r="E24" s="73"/>
      <c r="F24" s="16"/>
      <c r="G24" s="11"/>
      <c r="H24" s="13"/>
      <c r="I24" s="14"/>
      <c r="J24" s="14"/>
      <c r="K24" s="105"/>
      <c r="L24" s="14"/>
      <c r="M24" s="14" t="s">
        <v>141</v>
      </c>
      <c r="N24" s="15"/>
    </row>
    <row r="25" spans="1:14" ht="15.75" customHeight="1">
      <c r="A25" s="747" t="s">
        <v>251</v>
      </c>
      <c r="B25" s="797"/>
      <c r="C25" s="748"/>
      <c r="D25" s="11"/>
      <c r="E25" s="73"/>
      <c r="F25" s="16"/>
      <c r="G25" s="11"/>
      <c r="H25" s="13"/>
      <c r="I25" s="14"/>
      <c r="J25" s="14"/>
      <c r="K25" s="105"/>
      <c r="L25" s="14"/>
      <c r="M25" s="14" t="s">
        <v>141</v>
      </c>
      <c r="N25" s="15"/>
    </row>
    <row r="26" spans="1:14" ht="15.75" customHeight="1">
      <c r="A26" s="747" t="s">
        <v>632</v>
      </c>
      <c r="B26" s="797"/>
      <c r="C26" s="748"/>
      <c r="D26" s="11"/>
      <c r="E26" s="73"/>
      <c r="F26" s="15"/>
      <c r="G26" s="11"/>
      <c r="H26" s="13"/>
      <c r="I26" s="14"/>
      <c r="J26" s="14"/>
      <c r="K26" s="105"/>
      <c r="L26" s="14"/>
      <c r="M26" s="14" t="s">
        <v>141</v>
      </c>
      <c r="N26" s="15"/>
    </row>
    <row r="27" spans="1:14" ht="15.75" customHeight="1">
      <c r="A27" s="747" t="s">
        <v>192</v>
      </c>
      <c r="B27" s="797"/>
      <c r="C27" s="748"/>
      <c r="D27" s="11"/>
      <c r="E27" s="49"/>
      <c r="F27" s="11"/>
      <c r="G27" s="11"/>
      <c r="H27" s="13"/>
      <c r="I27" s="14"/>
      <c r="J27" s="14"/>
      <c r="K27" s="105"/>
      <c r="L27" s="14"/>
      <c r="M27" s="14" t="s">
        <v>141</v>
      </c>
      <c r="N27" s="15"/>
    </row>
    <row r="28" spans="1:14" ht="15.75" customHeight="1">
      <c r="A28" s="22" t="s">
        <v>232</v>
      </c>
      <c r="B28" s="22"/>
      <c r="C28" s="22"/>
      <c r="D28" s="22"/>
      <c r="E28" s="116"/>
      <c r="F28" s="116"/>
      <c r="H28" s="737" t="str">
        <f>'4-10水库水资源资产'!F22</f>
        <v>评估人员：苗菁  </v>
      </c>
      <c r="I28" s="737"/>
      <c r="J28" s="737"/>
      <c r="K28" s="737"/>
      <c r="L28" s="737"/>
      <c r="M28" s="737"/>
      <c r="N28" s="737"/>
    </row>
    <row r="29" ht="15.75" customHeight="1">
      <c r="A29" s="23" t="s">
        <v>233</v>
      </c>
    </row>
  </sheetData>
  <sheetProtection/>
  <mergeCells count="17">
    <mergeCell ref="A26:C26"/>
    <mergeCell ref="A27:C27"/>
    <mergeCell ref="H28:N28"/>
    <mergeCell ref="A1:N1"/>
    <mergeCell ref="A2:N2"/>
    <mergeCell ref="H5:I5"/>
    <mergeCell ref="J5:L5"/>
    <mergeCell ref="A5:A6"/>
    <mergeCell ref="B5:B6"/>
    <mergeCell ref="C5:C6"/>
    <mergeCell ref="G5:G6"/>
    <mergeCell ref="M5:M6"/>
    <mergeCell ref="N5:N6"/>
    <mergeCell ref="A25:C25"/>
    <mergeCell ref="D5:D6"/>
    <mergeCell ref="E5:E6"/>
    <mergeCell ref="F5:F6"/>
  </mergeCells>
  <printOptions horizontalCentered="1"/>
  <pageMargins left="1" right="1" top="0.87" bottom="0.87" header="1.06" footer="0.51"/>
  <pageSetup fitToHeight="0" fitToWidth="1" horizontalDpi="300" verticalDpi="300" orientation="landscape" paperSize="9" r:id="rId3"/>
  <legacyDrawing r:id="rId2"/>
</worksheet>
</file>

<file path=xl/worksheets/sheet59.xml><?xml version="1.0" encoding="utf-8"?>
<worksheet xmlns="http://schemas.openxmlformats.org/spreadsheetml/2006/main" xmlns:r="http://schemas.openxmlformats.org/officeDocument/2006/relationships">
  <sheetPr>
    <tabColor rgb="FF00B050"/>
    <pageSetUpPr fitToPage="1"/>
  </sheetPr>
  <dimension ref="A1:F19"/>
  <sheetViews>
    <sheetView zoomScalePageLayoutView="0" workbookViewId="0" topLeftCell="A1">
      <selection activeCell="C19" sqref="C19"/>
    </sheetView>
  </sheetViews>
  <sheetFormatPr defaultColWidth="9.00390625" defaultRowHeight="15.75" customHeight="1"/>
  <cols>
    <col min="1" max="1" width="8.875" style="3" customWidth="1"/>
    <col min="2" max="2" width="30.875" style="3" customWidth="1"/>
    <col min="3" max="6" width="18.875" style="3" customWidth="1"/>
    <col min="7" max="16384" width="9.00390625" style="3" customWidth="1"/>
  </cols>
  <sheetData>
    <row r="1" spans="1:6" s="1" customFormat="1" ht="30" customHeight="1">
      <c r="A1" s="740" t="s">
        <v>633</v>
      </c>
      <c r="B1" s="741"/>
      <c r="C1" s="741"/>
      <c r="D1" s="741"/>
      <c r="E1" s="741"/>
      <c r="F1" s="741"/>
    </row>
    <row r="2" spans="1:6" ht="13.5" customHeight="1">
      <c r="A2" s="742" t="str">
        <f>'4-11油气资产'!A2</f>
        <v>评估基准日：2018年6月14日</v>
      </c>
      <c r="B2" s="743"/>
      <c r="C2" s="743"/>
      <c r="D2" s="743"/>
      <c r="E2" s="743"/>
      <c r="F2" s="743"/>
    </row>
    <row r="3" spans="1:6" ht="13.5" customHeight="1">
      <c r="A3" s="5"/>
      <c r="B3" s="5"/>
      <c r="C3" s="5"/>
      <c r="D3" s="5"/>
      <c r="E3" s="5"/>
      <c r="F3" s="37" t="s">
        <v>634</v>
      </c>
    </row>
    <row r="4" spans="1:6" ht="15.75" customHeight="1">
      <c r="A4" s="31" t="str">
        <f>'4-11油气资产'!A4</f>
        <v>被评估单位（或者产权持有单位）：威海万紫千红家具有限公司</v>
      </c>
      <c r="F4" s="38" t="s">
        <v>3</v>
      </c>
    </row>
    <row r="5" spans="1:6" s="36" customFormat="1" ht="15.75" customHeight="1">
      <c r="A5" s="39" t="s">
        <v>169</v>
      </c>
      <c r="B5" s="39" t="s">
        <v>125</v>
      </c>
      <c r="C5" s="39" t="s">
        <v>90</v>
      </c>
      <c r="D5" s="39" t="s">
        <v>91</v>
      </c>
      <c r="E5" s="113" t="s">
        <v>92</v>
      </c>
      <c r="F5" s="39" t="s">
        <v>126</v>
      </c>
    </row>
    <row r="6" spans="1:6" ht="15.75" customHeight="1">
      <c r="A6" s="39" t="s">
        <v>635</v>
      </c>
      <c r="B6" s="114" t="s">
        <v>636</v>
      </c>
      <c r="C6" s="13">
        <f>'4-12-1无形-土地'!L16</f>
        <v>0</v>
      </c>
      <c r="D6" s="14">
        <f>'4-12-1无形-土地'!M16</f>
        <v>2962902.44</v>
      </c>
      <c r="E6" s="14">
        <f>D6-C6</f>
        <v>2962902.44</v>
      </c>
      <c r="F6" s="686" t="e">
        <f>E6/C6*100</f>
        <v>#DIV/0!</v>
      </c>
    </row>
    <row r="7" spans="1:6" ht="15.75" customHeight="1">
      <c r="A7" s="39" t="s">
        <v>637</v>
      </c>
      <c r="B7" s="115" t="s">
        <v>638</v>
      </c>
      <c r="C7" s="13"/>
      <c r="D7" s="14"/>
      <c r="E7" s="14"/>
      <c r="F7" s="668" t="s">
        <v>141</v>
      </c>
    </row>
    <row r="8" spans="1:6" ht="15.75" customHeight="1">
      <c r="A8" s="39" t="s">
        <v>639</v>
      </c>
      <c r="B8" s="115" t="s">
        <v>640</v>
      </c>
      <c r="C8" s="13"/>
      <c r="D8" s="14"/>
      <c r="E8" s="14"/>
      <c r="F8" s="668"/>
    </row>
    <row r="9" spans="1:6" ht="15.75" customHeight="1">
      <c r="A9" s="39"/>
      <c r="B9" s="114"/>
      <c r="C9" s="13"/>
      <c r="D9" s="14"/>
      <c r="E9" s="14"/>
      <c r="F9" s="668"/>
    </row>
    <row r="10" spans="1:6" ht="15.75" customHeight="1">
      <c r="A10" s="39"/>
      <c r="B10" s="114"/>
      <c r="C10" s="13"/>
      <c r="D10" s="14"/>
      <c r="E10" s="14"/>
      <c r="F10" s="668"/>
    </row>
    <row r="11" spans="1:6" ht="15.75" customHeight="1">
      <c r="A11" s="39"/>
      <c r="B11" s="114"/>
      <c r="C11" s="13"/>
      <c r="D11" s="14"/>
      <c r="E11" s="14"/>
      <c r="F11" s="668"/>
    </row>
    <row r="12" spans="1:6" ht="15.75" customHeight="1">
      <c r="A12" s="39"/>
      <c r="B12" s="114"/>
      <c r="C12" s="13"/>
      <c r="D12" s="14"/>
      <c r="E12" s="14"/>
      <c r="F12" s="668"/>
    </row>
    <row r="13" spans="1:6" ht="15.75" customHeight="1">
      <c r="A13" s="39"/>
      <c r="B13" s="114"/>
      <c r="C13" s="13"/>
      <c r="D13" s="14"/>
      <c r="E13" s="14"/>
      <c r="F13" s="668"/>
    </row>
    <row r="14" spans="1:6" ht="15.75" customHeight="1">
      <c r="A14" s="39"/>
      <c r="B14" s="114"/>
      <c r="C14" s="13"/>
      <c r="D14" s="14"/>
      <c r="E14" s="14"/>
      <c r="F14" s="668"/>
    </row>
    <row r="15" spans="1:6" ht="15.75" customHeight="1">
      <c r="A15" s="772" t="s">
        <v>641</v>
      </c>
      <c r="B15" s="773"/>
      <c r="C15" s="13">
        <f>SUM(C6:C8)</f>
        <v>0</v>
      </c>
      <c r="D15" s="14">
        <f>SUM(D6:D8)</f>
        <v>2962902.44</v>
      </c>
      <c r="E15" s="14">
        <f>E6</f>
        <v>2962902.44</v>
      </c>
      <c r="F15" s="668" t="e">
        <f>E15/C15*100</f>
        <v>#DIV/0!</v>
      </c>
    </row>
    <row r="16" spans="1:6" ht="15.75" customHeight="1">
      <c r="A16" s="912" t="s">
        <v>642</v>
      </c>
      <c r="B16" s="833"/>
      <c r="C16" s="13"/>
      <c r="D16" s="14"/>
      <c r="E16" s="14"/>
      <c r="F16" s="668" t="s">
        <v>141</v>
      </c>
    </row>
    <row r="17" spans="1:6" ht="15.75" customHeight="1">
      <c r="A17" s="772" t="s">
        <v>643</v>
      </c>
      <c r="B17" s="773"/>
      <c r="C17" s="13">
        <f>C15</f>
        <v>0</v>
      </c>
      <c r="D17" s="14">
        <f>D15</f>
        <v>2962902.44</v>
      </c>
      <c r="E17" s="14">
        <f>E15</f>
        <v>2962902.44</v>
      </c>
      <c r="F17" s="668" t="e">
        <f>F15</f>
        <v>#DIV/0!</v>
      </c>
    </row>
    <row r="18" spans="1:6" ht="15.75" customHeight="1">
      <c r="A18" s="19"/>
      <c r="D18" s="749" t="str">
        <f>'4-6-6电子设备'!J22</f>
        <v>评估人员：苗菁  </v>
      </c>
      <c r="E18" s="749"/>
      <c r="F18" s="749"/>
    </row>
    <row r="19" spans="1:6" ht="15.75" customHeight="1">
      <c r="A19" s="19"/>
      <c r="D19" s="750" t="str">
        <f>'4-6-6电子设备'!J23</f>
        <v>复核人员：阮荣</v>
      </c>
      <c r="E19" s="750"/>
      <c r="F19" s="750"/>
    </row>
  </sheetData>
  <sheetProtection/>
  <mergeCells count="7">
    <mergeCell ref="A17:B17"/>
    <mergeCell ref="D18:F18"/>
    <mergeCell ref="D19:F19"/>
    <mergeCell ref="A1:F1"/>
    <mergeCell ref="A2:F2"/>
    <mergeCell ref="A15:B15"/>
    <mergeCell ref="A16:B16"/>
  </mergeCells>
  <printOptions horizontalCentered="1"/>
  <pageMargins left="1" right="1" top="0.87" bottom="0.87" header="1.06" footer="0.51"/>
  <pageSetup fitToHeight="0" fitToWidth="1"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tabColor indexed="17"/>
    <pageSetUpPr fitToPage="1"/>
  </sheetPr>
  <dimension ref="A1:M18"/>
  <sheetViews>
    <sheetView zoomScalePageLayoutView="0" workbookViewId="0" topLeftCell="A1">
      <selection activeCell="F9" sqref="F9"/>
    </sheetView>
  </sheetViews>
  <sheetFormatPr defaultColWidth="9.00390625" defaultRowHeight="15.75" customHeight="1"/>
  <cols>
    <col min="1" max="1" width="5.375" style="434" customWidth="1"/>
    <col min="2" max="2" width="20.25390625" style="434" customWidth="1"/>
    <col min="3" max="3" width="6.875" style="434" customWidth="1"/>
    <col min="4" max="4" width="12.375" style="434" customWidth="1"/>
    <col min="5" max="5" width="15.125" style="434" customWidth="1"/>
    <col min="6" max="6" width="13.25390625" style="434" customWidth="1"/>
    <col min="7" max="7" width="11.375" style="434" customWidth="1"/>
    <col min="8" max="8" width="9.25390625" style="434" customWidth="1"/>
    <col min="9" max="9" width="8.50390625" style="434" customWidth="1"/>
    <col min="10" max="10" width="9.75390625" style="434" customWidth="1"/>
    <col min="11" max="16384" width="9.00390625" style="434" customWidth="1"/>
  </cols>
  <sheetData>
    <row r="1" spans="1:10" s="449" customFormat="1" ht="30" customHeight="1">
      <c r="A1" s="754" t="s">
        <v>193</v>
      </c>
      <c r="B1" s="754"/>
      <c r="C1" s="754"/>
      <c r="D1" s="754"/>
      <c r="E1" s="754"/>
      <c r="F1" s="754"/>
      <c r="G1" s="754"/>
      <c r="H1" s="754"/>
      <c r="I1" s="754"/>
      <c r="J1" s="754"/>
    </row>
    <row r="2" spans="1:10" ht="13.5" customHeight="1">
      <c r="A2" s="755" t="str">
        <f>'表3-1货币汇总表'!A2</f>
        <v>评估基准日：2018年6月14日</v>
      </c>
      <c r="B2" s="756"/>
      <c r="C2" s="756"/>
      <c r="D2" s="756"/>
      <c r="E2" s="756"/>
      <c r="F2" s="756"/>
      <c r="G2" s="756"/>
      <c r="H2" s="756"/>
      <c r="I2" s="756"/>
      <c r="J2" s="756"/>
    </row>
    <row r="3" spans="1:10" ht="13.5" customHeight="1">
      <c r="A3" s="451"/>
      <c r="B3" s="451"/>
      <c r="C3" s="451"/>
      <c r="D3" s="451"/>
      <c r="E3" s="451"/>
      <c r="F3" s="451"/>
      <c r="G3" s="452"/>
      <c r="H3" s="452"/>
      <c r="I3" s="757" t="s">
        <v>194</v>
      </c>
      <c r="J3" s="757"/>
    </row>
    <row r="4" spans="1:10" ht="15.75" customHeight="1">
      <c r="A4" s="453" t="str">
        <f>'表3-1货币汇总表'!A4</f>
        <v>被评估单位（或者产权持有单位）：威海万紫千红家具有限公司</v>
      </c>
      <c r="C4" s="454"/>
      <c r="H4" s="758" t="s">
        <v>3</v>
      </c>
      <c r="I4" s="758"/>
      <c r="J4" s="758"/>
    </row>
    <row r="5" spans="1:10" s="450" customFormat="1" ht="15.75" customHeight="1">
      <c r="A5" s="455" t="s">
        <v>5</v>
      </c>
      <c r="B5" s="455" t="s">
        <v>195</v>
      </c>
      <c r="C5" s="455" t="s">
        <v>196</v>
      </c>
      <c r="D5" s="456" t="s">
        <v>197</v>
      </c>
      <c r="E5" s="455" t="s">
        <v>198</v>
      </c>
      <c r="F5" s="455" t="s">
        <v>90</v>
      </c>
      <c r="G5" s="455" t="s">
        <v>91</v>
      </c>
      <c r="H5" s="455" t="s">
        <v>92</v>
      </c>
      <c r="I5" s="455" t="s">
        <v>126</v>
      </c>
      <c r="J5" s="455" t="s">
        <v>8</v>
      </c>
    </row>
    <row r="6" spans="1:10" ht="15.75" customHeight="1">
      <c r="A6" s="457">
        <v>1</v>
      </c>
      <c r="B6" s="458" t="s">
        <v>199</v>
      </c>
      <c r="C6" s="459" t="s">
        <v>200</v>
      </c>
      <c r="D6" s="460"/>
      <c r="E6" s="457"/>
      <c r="F6" s="573">
        <v>0</v>
      </c>
      <c r="G6" s="573">
        <v>0</v>
      </c>
      <c r="H6" s="460"/>
      <c r="I6" s="460" t="s">
        <v>141</v>
      </c>
      <c r="J6" s="463"/>
    </row>
    <row r="7" spans="1:10" ht="15.75" customHeight="1">
      <c r="A7" s="457"/>
      <c r="B7" s="458"/>
      <c r="C7" s="461"/>
      <c r="D7" s="460"/>
      <c r="E7" s="457"/>
      <c r="F7" s="462"/>
      <c r="G7" s="460"/>
      <c r="H7" s="460"/>
      <c r="I7" s="460"/>
      <c r="J7" s="463"/>
    </row>
    <row r="8" spans="1:10" ht="15.75" customHeight="1">
      <c r="A8" s="457"/>
      <c r="B8" s="458"/>
      <c r="C8" s="461"/>
      <c r="D8" s="460"/>
      <c r="E8" s="457"/>
      <c r="F8" s="462"/>
      <c r="G8" s="460"/>
      <c r="H8" s="460"/>
      <c r="I8" s="460"/>
      <c r="J8" s="463"/>
    </row>
    <row r="9" spans="1:13" ht="15.75" customHeight="1">
      <c r="A9" s="457"/>
      <c r="B9" s="9"/>
      <c r="C9" s="436"/>
      <c r="D9" s="463"/>
      <c r="E9" s="435"/>
      <c r="F9" s="428"/>
      <c r="G9" s="460"/>
      <c r="H9" s="460"/>
      <c r="I9" s="460"/>
      <c r="J9" s="466"/>
      <c r="L9" s="467"/>
      <c r="M9" s="468"/>
    </row>
    <row r="10" spans="1:13" ht="15.75" customHeight="1">
      <c r="A10" s="457"/>
      <c r="B10" s="9"/>
      <c r="C10" s="436"/>
      <c r="D10" s="463"/>
      <c r="E10" s="435"/>
      <c r="F10" s="428"/>
      <c r="G10" s="460"/>
      <c r="H10" s="460"/>
      <c r="I10" s="460"/>
      <c r="J10" s="466"/>
      <c r="L10" s="467"/>
      <c r="M10" s="469"/>
    </row>
    <row r="11" spans="1:13" ht="15.75" customHeight="1">
      <c r="A11" s="457"/>
      <c r="B11" s="9"/>
      <c r="C11" s="436"/>
      <c r="D11" s="463"/>
      <c r="E11" s="435"/>
      <c r="F11" s="428"/>
      <c r="G11" s="460"/>
      <c r="H11" s="460"/>
      <c r="I11" s="460"/>
      <c r="J11" s="466"/>
      <c r="L11" s="467"/>
      <c r="M11" s="469"/>
    </row>
    <row r="12" spans="1:13" ht="15.75" customHeight="1">
      <c r="A12" s="457"/>
      <c r="B12" s="9"/>
      <c r="C12" s="436"/>
      <c r="D12" s="463"/>
      <c r="E12" s="435"/>
      <c r="F12" s="428"/>
      <c r="G12" s="460"/>
      <c r="H12" s="460"/>
      <c r="I12" s="460"/>
      <c r="J12" s="466"/>
      <c r="L12" s="467"/>
      <c r="M12" s="469"/>
    </row>
    <row r="13" spans="1:13" ht="15.75" customHeight="1">
      <c r="A13" s="463"/>
      <c r="B13" s="460"/>
      <c r="C13" s="457"/>
      <c r="D13" s="464"/>
      <c r="E13" s="457"/>
      <c r="F13" s="460"/>
      <c r="G13" s="460"/>
      <c r="H13" s="460"/>
      <c r="I13" s="460"/>
      <c r="J13" s="463"/>
      <c r="L13" s="467"/>
      <c r="M13" s="467"/>
    </row>
    <row r="14" spans="1:13" ht="15.75" customHeight="1">
      <c r="A14" s="759" t="s">
        <v>201</v>
      </c>
      <c r="B14" s="760"/>
      <c r="C14" s="463"/>
      <c r="D14" s="460"/>
      <c r="E14" s="457"/>
      <c r="F14" s="573">
        <f>SUM(F6:F13)</f>
        <v>0</v>
      </c>
      <c r="G14" s="573">
        <f>SUM(G6:G13)</f>
        <v>0</v>
      </c>
      <c r="H14" s="460"/>
      <c r="I14" s="460"/>
      <c r="J14" s="460"/>
      <c r="L14" s="467"/>
      <c r="M14" s="467"/>
    </row>
    <row r="15" spans="1:13" ht="15.75" customHeight="1">
      <c r="A15" s="761" t="s">
        <v>780</v>
      </c>
      <c r="B15" s="762"/>
      <c r="C15" s="762"/>
      <c r="D15" s="762"/>
      <c r="F15" s="749" t="str">
        <f>'表3-1货币汇总表'!D17</f>
        <v>评估人员：苗菁  </v>
      </c>
      <c r="G15" s="749"/>
      <c r="H15" s="749"/>
      <c r="I15" s="749"/>
      <c r="J15" s="749"/>
      <c r="L15" s="467"/>
      <c r="M15" s="467"/>
    </row>
    <row r="16" spans="1:13" ht="15.75" customHeight="1">
      <c r="A16" s="669" t="s">
        <v>803</v>
      </c>
      <c r="F16" s="753" t="str">
        <f>'3-流动汇总'!E20</f>
        <v>复核人员：阮荣</v>
      </c>
      <c r="G16" s="753"/>
      <c r="H16" s="753"/>
      <c r="I16" s="753"/>
      <c r="J16" s="753"/>
      <c r="L16" s="467"/>
      <c r="M16" s="467"/>
    </row>
    <row r="18" ht="15.75" customHeight="1">
      <c r="F18" s="465"/>
    </row>
  </sheetData>
  <sheetProtection/>
  <mergeCells count="8">
    <mergeCell ref="F16:J16"/>
    <mergeCell ref="A1:J1"/>
    <mergeCell ref="A2:J2"/>
    <mergeCell ref="I3:J3"/>
    <mergeCell ref="H4:J4"/>
    <mergeCell ref="A14:B14"/>
    <mergeCell ref="A15:D15"/>
    <mergeCell ref="F15:J15"/>
  </mergeCells>
  <printOptions horizontalCentered="1"/>
  <pageMargins left="1" right="1" top="0.87" bottom="0.87" header="1.06" footer="0.51"/>
  <pageSetup fitToHeight="0" fitToWidth="1" horizontalDpi="300" verticalDpi="300" orientation="landscape" paperSize="9" r:id="rId1"/>
</worksheet>
</file>

<file path=xl/worksheets/sheet60.xml><?xml version="1.0" encoding="utf-8"?>
<worksheet xmlns="http://schemas.openxmlformats.org/spreadsheetml/2006/main" xmlns:r="http://schemas.openxmlformats.org/officeDocument/2006/relationships">
  <sheetPr>
    <tabColor rgb="FF00B050"/>
    <pageSetUpPr fitToPage="1"/>
  </sheetPr>
  <dimension ref="A1:P18"/>
  <sheetViews>
    <sheetView zoomScalePageLayoutView="0" workbookViewId="0" topLeftCell="A4">
      <selection activeCell="K6" sqref="K6"/>
    </sheetView>
  </sheetViews>
  <sheetFormatPr defaultColWidth="9.00390625" defaultRowHeight="15.75" customHeight="1"/>
  <cols>
    <col min="1" max="1" width="4.50390625" style="3" customWidth="1"/>
    <col min="2" max="2" width="11.875" style="3" customWidth="1"/>
    <col min="3" max="3" width="12.25390625" style="3" customWidth="1"/>
    <col min="4" max="4" width="9.50390625" style="3" customWidth="1"/>
    <col min="5" max="5" width="10.625" style="3" customWidth="1"/>
    <col min="6" max="7" width="5.375" style="3" customWidth="1"/>
    <col min="8" max="8" width="7.75390625" style="3" bestFit="1" customWidth="1"/>
    <col min="9" max="9" width="8.00390625" style="3" customWidth="1"/>
    <col min="10" max="10" width="9.00390625" style="3" customWidth="1"/>
    <col min="11" max="11" width="9.50390625" style="3" customWidth="1"/>
    <col min="12" max="12" width="8.625" style="3" customWidth="1"/>
    <col min="13" max="13" width="11.125" style="3" customWidth="1"/>
    <col min="14" max="14" width="10.875" style="3" customWidth="1"/>
    <col min="15" max="15" width="6.875" style="3" customWidth="1"/>
    <col min="16" max="16" width="8.00390625" style="3" customWidth="1"/>
    <col min="17" max="16384" width="9.00390625" style="3" customWidth="1"/>
  </cols>
  <sheetData>
    <row r="1" spans="1:16" s="1" customFormat="1" ht="30" customHeight="1">
      <c r="A1" s="740" t="s">
        <v>644</v>
      </c>
      <c r="B1" s="741"/>
      <c r="C1" s="741"/>
      <c r="D1" s="741"/>
      <c r="E1" s="741"/>
      <c r="F1" s="741"/>
      <c r="G1" s="741"/>
      <c r="H1" s="741"/>
      <c r="I1" s="741"/>
      <c r="J1" s="741"/>
      <c r="K1" s="741"/>
      <c r="L1" s="741"/>
      <c r="M1" s="741"/>
      <c r="N1" s="741"/>
      <c r="O1" s="741"/>
      <c r="P1" s="741"/>
    </row>
    <row r="2" spans="1:16" ht="13.5" customHeight="1">
      <c r="A2" s="742" t="str">
        <f>'4-12无形资产汇总'!A2</f>
        <v>评估基准日：2018年6月14日</v>
      </c>
      <c r="B2" s="743"/>
      <c r="C2" s="743"/>
      <c r="D2" s="743"/>
      <c r="E2" s="743"/>
      <c r="F2" s="743"/>
      <c r="G2" s="743"/>
      <c r="H2" s="743"/>
      <c r="I2" s="743"/>
      <c r="J2" s="767"/>
      <c r="K2" s="767"/>
      <c r="L2" s="767"/>
      <c r="M2" s="767"/>
      <c r="N2" s="767"/>
      <c r="O2" s="767"/>
      <c r="P2" s="767"/>
    </row>
    <row r="3" spans="1:16" ht="13.5" customHeight="1">
      <c r="A3" s="5"/>
      <c r="B3" s="5"/>
      <c r="C3" s="5"/>
      <c r="D3" s="5"/>
      <c r="E3" s="5"/>
      <c r="F3" s="5"/>
      <c r="G3" s="5"/>
      <c r="H3" s="5"/>
      <c r="I3" s="5"/>
      <c r="J3" s="6"/>
      <c r="K3" s="6"/>
      <c r="L3" s="6"/>
      <c r="M3" s="6"/>
      <c r="N3" s="6"/>
      <c r="O3" s="768" t="s">
        <v>645</v>
      </c>
      <c r="P3" s="768"/>
    </row>
    <row r="4" spans="1:16" ht="15.75" customHeight="1">
      <c r="A4" s="31" t="str">
        <f>'4-12无形资产汇总'!A4</f>
        <v>被评估单位（或者产权持有单位）：威海万紫千红家具有限公司</v>
      </c>
      <c r="N4" s="774" t="s">
        <v>3</v>
      </c>
      <c r="O4" s="774"/>
      <c r="P4" s="774"/>
    </row>
    <row r="5" spans="1:16" s="25" customFormat="1" ht="36" customHeight="1">
      <c r="A5" s="97" t="s">
        <v>5</v>
      </c>
      <c r="B5" s="109" t="s">
        <v>418</v>
      </c>
      <c r="C5" s="110" t="s">
        <v>646</v>
      </c>
      <c r="D5" s="97" t="s">
        <v>420</v>
      </c>
      <c r="E5" s="97" t="s">
        <v>421</v>
      </c>
      <c r="F5" s="97" t="s">
        <v>647</v>
      </c>
      <c r="G5" s="97" t="s">
        <v>423</v>
      </c>
      <c r="H5" s="97" t="s">
        <v>424</v>
      </c>
      <c r="I5" s="97" t="s">
        <v>425</v>
      </c>
      <c r="J5" s="97" t="s">
        <v>426</v>
      </c>
      <c r="K5" s="97" t="s">
        <v>427</v>
      </c>
      <c r="L5" s="79" t="s">
        <v>90</v>
      </c>
      <c r="M5" s="97" t="s">
        <v>91</v>
      </c>
      <c r="N5" s="97" t="s">
        <v>92</v>
      </c>
      <c r="O5" s="97" t="s">
        <v>126</v>
      </c>
      <c r="P5" s="97" t="s">
        <v>8</v>
      </c>
    </row>
    <row r="6" spans="1:16" ht="60" customHeight="1">
      <c r="A6" s="694">
        <v>1</v>
      </c>
      <c r="B6" s="693" t="s">
        <v>1246</v>
      </c>
      <c r="C6" s="693" t="s">
        <v>1225</v>
      </c>
      <c r="D6" s="693" t="s">
        <v>1226</v>
      </c>
      <c r="E6" s="695">
        <v>40305</v>
      </c>
      <c r="F6" s="696" t="s">
        <v>1227</v>
      </c>
      <c r="G6" s="696" t="s">
        <v>1228</v>
      </c>
      <c r="H6" s="698">
        <v>52727</v>
      </c>
      <c r="I6" s="693" t="s">
        <v>1229</v>
      </c>
      <c r="J6" s="697">
        <v>11193</v>
      </c>
      <c r="K6" s="69">
        <v>0</v>
      </c>
      <c r="L6" s="14">
        <v>0</v>
      </c>
      <c r="M6" s="13">
        <f>J6*(300*1.0093*0.961*0.8238+25)</f>
        <v>2962902.44</v>
      </c>
      <c r="N6" s="14">
        <f>M6-L6</f>
        <v>2962902.44</v>
      </c>
      <c r="O6" s="685" t="e">
        <f>N6/L6*100</f>
        <v>#DIV/0!</v>
      </c>
      <c r="P6" s="15"/>
    </row>
    <row r="7" spans="1:16" ht="15.75" customHeight="1">
      <c r="A7" s="41"/>
      <c r="B7" s="111"/>
      <c r="C7" s="112"/>
      <c r="D7" s="16"/>
      <c r="E7" s="12"/>
      <c r="F7" s="11"/>
      <c r="G7" s="11"/>
      <c r="H7" s="11"/>
      <c r="I7" s="11"/>
      <c r="J7" s="14"/>
      <c r="K7" s="14"/>
      <c r="L7"/>
      <c r="M7" s="14"/>
      <c r="N7" s="14"/>
      <c r="O7" s="14"/>
      <c r="P7" s="15"/>
    </row>
    <row r="8" spans="1:16" ht="15.75" customHeight="1">
      <c r="A8" s="11"/>
      <c r="B8" s="78"/>
      <c r="C8" s="73"/>
      <c r="D8" s="16"/>
      <c r="E8" s="12"/>
      <c r="F8" s="11"/>
      <c r="G8" s="11"/>
      <c r="H8" s="11"/>
      <c r="I8" s="11"/>
      <c r="J8" s="14"/>
      <c r="K8" s="14"/>
      <c r="L8" s="14"/>
      <c r="M8" s="14"/>
      <c r="N8" s="14"/>
      <c r="O8" s="14"/>
      <c r="P8" s="15"/>
    </row>
    <row r="9" spans="1:16" ht="15.75" customHeight="1">
      <c r="A9" s="11"/>
      <c r="B9" s="11"/>
      <c r="C9" s="73"/>
      <c r="D9" s="16"/>
      <c r="E9" s="12"/>
      <c r="F9" s="11"/>
      <c r="G9" s="11"/>
      <c r="H9" s="11"/>
      <c r="I9" s="11"/>
      <c r="J9" s="14"/>
      <c r="K9" s="14"/>
      <c r="L9" s="14"/>
      <c r="M9" s="14"/>
      <c r="N9" s="14"/>
      <c r="O9" s="14" t="s">
        <v>141</v>
      </c>
      <c r="P9" s="15"/>
    </row>
    <row r="10" spans="1:16" ht="15.75" customHeight="1">
      <c r="A10" s="11"/>
      <c r="B10" s="11"/>
      <c r="C10" s="73"/>
      <c r="D10" s="16"/>
      <c r="E10" s="12"/>
      <c r="F10" s="11"/>
      <c r="G10" s="11"/>
      <c r="H10" s="11"/>
      <c r="I10" s="11"/>
      <c r="J10" s="14"/>
      <c r="K10" s="14"/>
      <c r="L10" s="14"/>
      <c r="M10" s="14"/>
      <c r="N10" s="14"/>
      <c r="O10" s="14" t="s">
        <v>141</v>
      </c>
      <c r="P10" s="15"/>
    </row>
    <row r="11" spans="1:16" ht="15.75" customHeight="1">
      <c r="A11" s="11"/>
      <c r="B11" s="11"/>
      <c r="C11" s="73"/>
      <c r="D11" s="16"/>
      <c r="E11" s="12"/>
      <c r="F11" s="11"/>
      <c r="G11" s="11"/>
      <c r="H11" s="11"/>
      <c r="I11" s="11"/>
      <c r="J11" s="14"/>
      <c r="K11" s="14"/>
      <c r="L11" s="14"/>
      <c r="M11" s="14"/>
      <c r="N11" s="14"/>
      <c r="O11" s="14" t="s">
        <v>141</v>
      </c>
      <c r="P11" s="15"/>
    </row>
    <row r="12" spans="1:16" ht="15.75" customHeight="1">
      <c r="A12" s="11"/>
      <c r="B12" s="11"/>
      <c r="C12" s="73"/>
      <c r="D12" s="16"/>
      <c r="E12" s="12"/>
      <c r="F12" s="11"/>
      <c r="G12" s="11"/>
      <c r="H12" s="11"/>
      <c r="I12" s="11"/>
      <c r="J12" s="14"/>
      <c r="K12" s="14"/>
      <c r="L12" s="14"/>
      <c r="M12" s="14"/>
      <c r="N12" s="14"/>
      <c r="O12" s="14" t="s">
        <v>141</v>
      </c>
      <c r="P12" s="15"/>
    </row>
    <row r="13" spans="1:16" ht="15.75" customHeight="1">
      <c r="A13" s="11"/>
      <c r="B13" s="11"/>
      <c r="C13" s="73"/>
      <c r="D13" s="16"/>
      <c r="E13" s="12"/>
      <c r="F13" s="11"/>
      <c r="G13" s="11"/>
      <c r="H13" s="11"/>
      <c r="I13" s="11"/>
      <c r="J13" s="14"/>
      <c r="K13" s="14"/>
      <c r="L13" s="14"/>
      <c r="M13" s="14"/>
      <c r="N13" s="14"/>
      <c r="O13" s="14" t="s">
        <v>141</v>
      </c>
      <c r="P13" s="15"/>
    </row>
    <row r="14" spans="1:16" ht="15.75" customHeight="1">
      <c r="A14" s="11"/>
      <c r="B14" s="11"/>
      <c r="C14" s="73"/>
      <c r="D14" s="16"/>
      <c r="E14" s="12"/>
      <c r="F14" s="11"/>
      <c r="G14" s="11"/>
      <c r="H14" s="11"/>
      <c r="I14" s="11"/>
      <c r="J14" s="14"/>
      <c r="K14" s="14"/>
      <c r="L14" s="14"/>
      <c r="M14" s="14"/>
      <c r="N14" s="14"/>
      <c r="O14" s="14" t="s">
        <v>141</v>
      </c>
      <c r="P14" s="15"/>
    </row>
    <row r="15" spans="1:16" ht="15.75" customHeight="1">
      <c r="A15" s="11"/>
      <c r="B15" s="11"/>
      <c r="C15" s="73"/>
      <c r="D15" s="16"/>
      <c r="E15" s="12"/>
      <c r="F15" s="11"/>
      <c r="G15" s="11"/>
      <c r="H15" s="11"/>
      <c r="I15" s="11"/>
      <c r="J15" s="14"/>
      <c r="K15" s="14"/>
      <c r="L15" s="14"/>
      <c r="M15" s="14"/>
      <c r="N15" s="14"/>
      <c r="O15" s="14"/>
      <c r="P15" s="15"/>
    </row>
    <row r="16" spans="1:16" ht="15.75" customHeight="1">
      <c r="A16" s="747" t="s">
        <v>201</v>
      </c>
      <c r="B16" s="797"/>
      <c r="C16" s="797"/>
      <c r="D16" s="748"/>
      <c r="E16" s="12"/>
      <c r="F16" s="11"/>
      <c r="G16" s="11"/>
      <c r="H16" s="11"/>
      <c r="I16" s="11"/>
      <c r="J16" s="14"/>
      <c r="K16" s="14">
        <f>SUM(K6:K15)</f>
        <v>0</v>
      </c>
      <c r="L16" s="14">
        <f>SUM(L6:L15)</f>
        <v>0</v>
      </c>
      <c r="M16" s="14">
        <f>SUM(M6:M15)</f>
        <v>2962902.44</v>
      </c>
      <c r="N16" s="14">
        <f>M16-L16</f>
        <v>2962902.44</v>
      </c>
      <c r="O16" s="685" t="e">
        <f>N16/L16*100</f>
        <v>#DIV/0!</v>
      </c>
      <c r="P16" s="15"/>
    </row>
    <row r="17" spans="1:16" ht="15.75" customHeight="1">
      <c r="A17" s="3" t="str">
        <f>'4-7-1在建（土建）'!A17</f>
        <v>被评估单位（或者产权持有单位）填表人：</v>
      </c>
      <c r="J17" s="918" t="s">
        <v>1230</v>
      </c>
      <c r="K17" s="749"/>
      <c r="L17" s="749"/>
      <c r="M17" s="749"/>
      <c r="N17" s="749"/>
      <c r="O17" s="749"/>
      <c r="P17" s="749"/>
    </row>
    <row r="18" spans="1:14" ht="15.75" customHeight="1">
      <c r="A18" s="3" t="str">
        <f>'4-6-6电子设备'!A23</f>
        <v>填表日期：2018年8月10日</v>
      </c>
      <c r="L18" s="750" t="str">
        <f>'4-6-6电子设备'!J23</f>
        <v>复核人员：阮荣</v>
      </c>
      <c r="M18" s="750"/>
      <c r="N18" s="750"/>
    </row>
  </sheetData>
  <sheetProtection/>
  <mergeCells count="7">
    <mergeCell ref="A16:D16"/>
    <mergeCell ref="J17:P17"/>
    <mergeCell ref="L18:N18"/>
    <mergeCell ref="A1:P1"/>
    <mergeCell ref="A2:P2"/>
    <mergeCell ref="O3:P3"/>
    <mergeCell ref="N4:P4"/>
  </mergeCells>
  <printOptions horizontalCentered="1"/>
  <pageMargins left="0.53" right="0.51" top="0.87" bottom="0.87" header="1.06" footer="0.51"/>
  <pageSetup fitToHeight="0" fitToWidth="1" horizontalDpi="300" verticalDpi="300" orientation="landscape" paperSize="9" scale="91" r:id="rId3"/>
  <legacyDrawing r:id="rId2"/>
</worksheet>
</file>

<file path=xl/worksheets/sheet61.xml><?xml version="1.0" encoding="utf-8"?>
<worksheet xmlns="http://schemas.openxmlformats.org/spreadsheetml/2006/main" xmlns:r="http://schemas.openxmlformats.org/officeDocument/2006/relationships">
  <dimension ref="A1:N29"/>
  <sheetViews>
    <sheetView zoomScalePageLayoutView="0" workbookViewId="0" topLeftCell="A1">
      <selection activeCell="I10" sqref="I10"/>
    </sheetView>
  </sheetViews>
  <sheetFormatPr defaultColWidth="9.00390625" defaultRowHeight="15.75"/>
  <cols>
    <col min="1" max="1" width="4.00390625" style="0" customWidth="1"/>
    <col min="2" max="2" width="14.75390625" style="0" customWidth="1"/>
    <col min="3" max="3" width="10.625" style="0" customWidth="1"/>
    <col min="4" max="4" width="5.375" style="0" customWidth="1"/>
    <col min="5" max="5" width="8.50390625" style="0" customWidth="1"/>
    <col min="6" max="6" width="7.125" style="0" customWidth="1"/>
    <col min="7" max="7" width="8.375" style="0" customWidth="1"/>
    <col min="8" max="8" width="10.625" style="0" customWidth="1"/>
    <col min="9" max="9" width="11.00390625" style="0" customWidth="1"/>
    <col min="10" max="10" width="8.25390625" style="0" customWidth="1"/>
    <col min="11" max="11" width="7.75390625" style="0" customWidth="1"/>
    <col min="12" max="12" width="6.50390625" style="0" customWidth="1"/>
    <col min="13" max="13" width="6.00390625" style="0" customWidth="1"/>
    <col min="14" max="14" width="7.125" style="0" customWidth="1"/>
  </cols>
  <sheetData>
    <row r="1" spans="1:14" ht="22.5">
      <c r="A1" s="740" t="s">
        <v>649</v>
      </c>
      <c r="B1" s="740"/>
      <c r="C1" s="741"/>
      <c r="D1" s="741"/>
      <c r="E1" s="741"/>
      <c r="F1" s="741"/>
      <c r="G1" s="741"/>
      <c r="H1" s="741"/>
      <c r="I1" s="741"/>
      <c r="J1" s="741"/>
      <c r="K1" s="741"/>
      <c r="L1" s="741"/>
      <c r="M1" s="741"/>
      <c r="N1" s="741"/>
    </row>
    <row r="2" spans="1:14" ht="15.75">
      <c r="A2" s="742" t="str">
        <f>'4-12-1无形-土地'!A2</f>
        <v>评估基准日：2018年6月14日</v>
      </c>
      <c r="B2" s="743"/>
      <c r="C2" s="743"/>
      <c r="D2" s="743"/>
      <c r="E2" s="743"/>
      <c r="F2" s="743"/>
      <c r="G2" s="743"/>
      <c r="H2" s="743"/>
      <c r="I2" s="767"/>
      <c r="J2" s="767"/>
      <c r="K2" s="767"/>
      <c r="L2" s="767"/>
      <c r="M2" s="767"/>
      <c r="N2" s="767"/>
    </row>
    <row r="3" spans="1:14" ht="15.75">
      <c r="A3" s="5"/>
      <c r="B3" s="5"/>
      <c r="C3" s="5"/>
      <c r="D3" s="5"/>
      <c r="E3" s="5"/>
      <c r="F3" s="5"/>
      <c r="G3" s="5"/>
      <c r="H3" s="5"/>
      <c r="I3" s="6"/>
      <c r="J3" s="6"/>
      <c r="K3" s="6"/>
      <c r="L3" s="6"/>
      <c r="M3" s="768" t="s">
        <v>650</v>
      </c>
      <c r="N3" s="768"/>
    </row>
    <row r="4" spans="1:14" ht="15.75">
      <c r="A4" s="771" t="str">
        <f>'4-12-1无形-土地'!A4</f>
        <v>被评估单位（或者产权持有单位）：威海万紫千红家具有限公司</v>
      </c>
      <c r="B4" s="771"/>
      <c r="C4" s="771"/>
      <c r="D4" s="771"/>
      <c r="E4" s="3"/>
      <c r="F4" s="3"/>
      <c r="G4" s="3"/>
      <c r="H4" s="3"/>
      <c r="I4" s="3"/>
      <c r="J4" s="3"/>
      <c r="K4" s="3"/>
      <c r="L4" s="3"/>
      <c r="M4" s="3"/>
      <c r="N4" s="8" t="s">
        <v>3</v>
      </c>
    </row>
    <row r="5" spans="1:14" ht="39" customHeight="1">
      <c r="A5" s="97" t="s">
        <v>5</v>
      </c>
      <c r="B5" s="97" t="s">
        <v>651</v>
      </c>
      <c r="C5" s="107" t="s">
        <v>652</v>
      </c>
      <c r="D5" s="97" t="s">
        <v>653</v>
      </c>
      <c r="E5" s="97" t="s">
        <v>421</v>
      </c>
      <c r="F5" s="97" t="s">
        <v>654</v>
      </c>
      <c r="G5" s="97" t="s">
        <v>655</v>
      </c>
      <c r="H5" s="97" t="s">
        <v>656</v>
      </c>
      <c r="I5" s="97" t="s">
        <v>427</v>
      </c>
      <c r="J5" s="10" t="s">
        <v>90</v>
      </c>
      <c r="K5" s="97" t="s">
        <v>91</v>
      </c>
      <c r="L5" s="97" t="s">
        <v>92</v>
      </c>
      <c r="M5" s="97" t="s">
        <v>126</v>
      </c>
      <c r="N5" s="97" t="s">
        <v>8</v>
      </c>
    </row>
    <row r="6" spans="1:14" ht="15.75">
      <c r="A6" s="11"/>
      <c r="B6" s="11"/>
      <c r="C6" s="11"/>
      <c r="D6" s="11"/>
      <c r="E6" s="12"/>
      <c r="F6" s="11"/>
      <c r="G6" s="11"/>
      <c r="H6" s="11"/>
      <c r="I6" s="14"/>
      <c r="J6" s="13"/>
      <c r="K6" s="14"/>
      <c r="L6" s="14"/>
      <c r="M6" s="14" t="s">
        <v>141</v>
      </c>
      <c r="N6" s="15"/>
    </row>
    <row r="7" spans="1:14" ht="15.75">
      <c r="A7" s="11"/>
      <c r="B7" s="11"/>
      <c r="C7" s="11"/>
      <c r="D7" s="11"/>
      <c r="E7" s="12"/>
      <c r="F7" s="11"/>
      <c r="G7" s="11"/>
      <c r="H7" s="11"/>
      <c r="I7" s="14"/>
      <c r="J7" s="14"/>
      <c r="K7" s="14"/>
      <c r="L7" s="14"/>
      <c r="M7" s="14" t="s">
        <v>141</v>
      </c>
      <c r="N7" s="15"/>
    </row>
    <row r="8" spans="1:14" ht="15.75">
      <c r="A8" s="11"/>
      <c r="B8" s="11"/>
      <c r="C8" s="11"/>
      <c r="D8" s="11"/>
      <c r="E8" s="12"/>
      <c r="F8" s="11"/>
      <c r="G8" s="11"/>
      <c r="H8" s="11"/>
      <c r="I8" s="14"/>
      <c r="J8" s="14"/>
      <c r="K8" s="14"/>
      <c r="L8" s="14"/>
      <c r="M8" s="14" t="s">
        <v>141</v>
      </c>
      <c r="N8" s="15"/>
    </row>
    <row r="9" spans="1:14" ht="15.75">
      <c r="A9" s="11"/>
      <c r="B9" s="11"/>
      <c r="C9" s="11"/>
      <c r="D9" s="11"/>
      <c r="E9" s="12"/>
      <c r="F9" s="11"/>
      <c r="G9" s="11"/>
      <c r="H9" s="11"/>
      <c r="I9" s="14"/>
      <c r="J9" s="14"/>
      <c r="K9" s="14"/>
      <c r="L9" s="14"/>
      <c r="M9" s="14" t="s">
        <v>141</v>
      </c>
      <c r="N9" s="15"/>
    </row>
    <row r="10" spans="1:14" ht="15.75">
      <c r="A10" s="11"/>
      <c r="B10" s="11"/>
      <c r="C10" s="11"/>
      <c r="D10" s="11"/>
      <c r="E10" s="12"/>
      <c r="F10" s="11"/>
      <c r="G10" s="11"/>
      <c r="H10" s="11"/>
      <c r="I10" s="14"/>
      <c r="J10" s="14"/>
      <c r="K10" s="14"/>
      <c r="L10" s="14"/>
      <c r="M10" s="14" t="s">
        <v>141</v>
      </c>
      <c r="N10" s="15"/>
    </row>
    <row r="11" spans="1:14" ht="15.75">
      <c r="A11" s="11"/>
      <c r="B11" s="11"/>
      <c r="C11" s="11"/>
      <c r="D11" s="11"/>
      <c r="E11" s="12"/>
      <c r="F11" s="11"/>
      <c r="G11" s="11"/>
      <c r="H11" s="11"/>
      <c r="I11" s="14"/>
      <c r="J11" s="14"/>
      <c r="K11" s="14"/>
      <c r="L11" s="14"/>
      <c r="M11" s="14" t="s">
        <v>141</v>
      </c>
      <c r="N11" s="15"/>
    </row>
    <row r="12" spans="1:14" ht="15.75">
      <c r="A12" s="11"/>
      <c r="B12" s="11"/>
      <c r="C12" s="11"/>
      <c r="D12" s="11"/>
      <c r="E12" s="12"/>
      <c r="F12" s="11"/>
      <c r="G12" s="11"/>
      <c r="H12" s="11"/>
      <c r="I12" s="14"/>
      <c r="J12" s="14"/>
      <c r="K12" s="14"/>
      <c r="L12" s="14"/>
      <c r="M12" s="14" t="s">
        <v>141</v>
      </c>
      <c r="N12" s="15"/>
    </row>
    <row r="13" spans="1:14" ht="15.75">
      <c r="A13" s="11"/>
      <c r="B13" s="11"/>
      <c r="C13" s="11"/>
      <c r="D13" s="11"/>
      <c r="E13" s="12"/>
      <c r="F13" s="11"/>
      <c r="G13" s="11"/>
      <c r="H13" s="11"/>
      <c r="I13" s="14"/>
      <c r="J13" s="14"/>
      <c r="K13" s="14"/>
      <c r="L13" s="14"/>
      <c r="M13" s="14" t="s">
        <v>141</v>
      </c>
      <c r="N13" s="15"/>
    </row>
    <row r="14" spans="1:14" ht="15.75">
      <c r="A14" s="11"/>
      <c r="B14" s="11"/>
      <c r="C14" s="11"/>
      <c r="D14" s="11"/>
      <c r="E14" s="12"/>
      <c r="F14" s="11"/>
      <c r="G14" s="11"/>
      <c r="H14" s="11"/>
      <c r="I14" s="14"/>
      <c r="J14" s="14"/>
      <c r="K14" s="14"/>
      <c r="L14" s="14"/>
      <c r="M14" s="14" t="s">
        <v>141</v>
      </c>
      <c r="N14" s="15"/>
    </row>
    <row r="15" spans="1:14" ht="15.75">
      <c r="A15" s="11"/>
      <c r="B15" s="11"/>
      <c r="C15" s="11"/>
      <c r="D15" s="11"/>
      <c r="E15" s="12"/>
      <c r="F15" s="11"/>
      <c r="G15" s="11"/>
      <c r="H15" s="11"/>
      <c r="I15" s="14"/>
      <c r="J15" s="14"/>
      <c r="K15" s="14"/>
      <c r="L15" s="14"/>
      <c r="M15" s="14" t="s">
        <v>141</v>
      </c>
      <c r="N15" s="15"/>
    </row>
    <row r="16" spans="1:14" ht="15.75">
      <c r="A16" s="11"/>
      <c r="B16" s="11"/>
      <c r="C16" s="11"/>
      <c r="D16" s="11"/>
      <c r="E16" s="12"/>
      <c r="F16" s="11"/>
      <c r="G16" s="11"/>
      <c r="H16" s="11"/>
      <c r="I16" s="14"/>
      <c r="J16" s="14"/>
      <c r="K16" s="14"/>
      <c r="L16" s="14"/>
      <c r="M16" s="14" t="s">
        <v>141</v>
      </c>
      <c r="N16" s="15"/>
    </row>
    <row r="17" spans="1:14" ht="15.75">
      <c r="A17" s="11"/>
      <c r="B17" s="11"/>
      <c r="C17" s="11"/>
      <c r="D17" s="11"/>
      <c r="E17" s="12"/>
      <c r="F17" s="11"/>
      <c r="G17" s="11"/>
      <c r="H17" s="11"/>
      <c r="I17" s="14"/>
      <c r="J17" s="14"/>
      <c r="K17" s="14"/>
      <c r="L17" s="14"/>
      <c r="M17" s="14" t="s">
        <v>141</v>
      </c>
      <c r="N17" s="15"/>
    </row>
    <row r="18" spans="1:14" ht="15.75">
      <c r="A18" s="11"/>
      <c r="B18" s="11"/>
      <c r="C18" s="11"/>
      <c r="D18" s="11"/>
      <c r="E18" s="12"/>
      <c r="F18" s="11"/>
      <c r="G18" s="11"/>
      <c r="H18" s="11"/>
      <c r="I18" s="14"/>
      <c r="J18" s="14"/>
      <c r="K18" s="14"/>
      <c r="L18" s="14"/>
      <c r="M18" s="14" t="s">
        <v>141</v>
      </c>
      <c r="N18" s="15"/>
    </row>
    <row r="19" spans="1:14" ht="15.75">
      <c r="A19" s="11"/>
      <c r="B19" s="11"/>
      <c r="C19" s="11"/>
      <c r="D19" s="11"/>
      <c r="E19" s="12"/>
      <c r="F19" s="11"/>
      <c r="G19" s="11"/>
      <c r="H19" s="11"/>
      <c r="I19" s="14"/>
      <c r="J19" s="14"/>
      <c r="K19" s="14"/>
      <c r="L19" s="14"/>
      <c r="M19" s="14" t="s">
        <v>141</v>
      </c>
      <c r="N19" s="15"/>
    </row>
    <row r="20" spans="1:14" ht="15.75">
      <c r="A20" s="11"/>
      <c r="B20" s="11"/>
      <c r="C20" s="11"/>
      <c r="D20" s="11"/>
      <c r="E20" s="12"/>
      <c r="F20" s="11"/>
      <c r="G20" s="11"/>
      <c r="H20" s="11"/>
      <c r="I20" s="14"/>
      <c r="J20" s="14"/>
      <c r="K20" s="14"/>
      <c r="L20" s="14"/>
      <c r="M20" s="14" t="s">
        <v>141</v>
      </c>
      <c r="N20" s="15"/>
    </row>
    <row r="21" spans="1:14" ht="15.75">
      <c r="A21" s="11"/>
      <c r="B21" s="11"/>
      <c r="C21" s="11"/>
      <c r="D21" s="11"/>
      <c r="E21" s="12"/>
      <c r="F21" s="11"/>
      <c r="G21" s="11"/>
      <c r="H21" s="11"/>
      <c r="I21" s="14"/>
      <c r="J21" s="14"/>
      <c r="K21" s="14"/>
      <c r="L21" s="14"/>
      <c r="M21" s="14" t="s">
        <v>141</v>
      </c>
      <c r="N21" s="15"/>
    </row>
    <row r="22" spans="1:14" ht="15.75">
      <c r="A22" s="11"/>
      <c r="B22" s="11"/>
      <c r="C22" s="11"/>
      <c r="D22" s="11"/>
      <c r="E22" s="12"/>
      <c r="F22" s="11"/>
      <c r="G22" s="11"/>
      <c r="H22" s="11"/>
      <c r="I22" s="14"/>
      <c r="J22" s="14"/>
      <c r="K22" s="14"/>
      <c r="L22" s="14"/>
      <c r="M22" s="14" t="s">
        <v>141</v>
      </c>
      <c r="N22" s="15"/>
    </row>
    <row r="23" spans="1:14" ht="15.75">
      <c r="A23" s="11"/>
      <c r="B23" s="11"/>
      <c r="C23" s="11"/>
      <c r="D23" s="11"/>
      <c r="E23" s="12"/>
      <c r="F23" s="11"/>
      <c r="G23" s="11"/>
      <c r="H23" s="11"/>
      <c r="I23" s="14"/>
      <c r="J23" s="14"/>
      <c r="K23" s="14"/>
      <c r="L23" s="14"/>
      <c r="M23" s="14" t="s">
        <v>141</v>
      </c>
      <c r="N23" s="15"/>
    </row>
    <row r="24" spans="1:14" ht="15.75">
      <c r="A24" s="11"/>
      <c r="B24" s="11"/>
      <c r="C24" s="11"/>
      <c r="D24" s="11"/>
      <c r="E24" s="12"/>
      <c r="F24" s="11"/>
      <c r="G24" s="11"/>
      <c r="H24" s="11"/>
      <c r="I24" s="14"/>
      <c r="J24" s="14"/>
      <c r="K24" s="14"/>
      <c r="L24" s="14"/>
      <c r="M24" s="14" t="s">
        <v>141</v>
      </c>
      <c r="N24" s="15"/>
    </row>
    <row r="25" spans="1:14" ht="15.75">
      <c r="A25" s="11"/>
      <c r="B25" s="11"/>
      <c r="C25" s="11"/>
      <c r="D25" s="11"/>
      <c r="E25" s="12"/>
      <c r="F25" s="11"/>
      <c r="G25" s="11"/>
      <c r="H25" s="11"/>
      <c r="I25" s="14"/>
      <c r="J25" s="14"/>
      <c r="K25" s="14"/>
      <c r="L25" s="14"/>
      <c r="M25" s="14" t="s">
        <v>141</v>
      </c>
      <c r="N25" s="15"/>
    </row>
    <row r="26" spans="1:14" ht="15.75">
      <c r="A26" s="11"/>
      <c r="B26" s="11"/>
      <c r="C26" s="11"/>
      <c r="D26" s="11"/>
      <c r="E26" s="12"/>
      <c r="F26" s="11"/>
      <c r="G26" s="11"/>
      <c r="H26" s="11"/>
      <c r="I26" s="14"/>
      <c r="J26" s="14"/>
      <c r="K26" s="14"/>
      <c r="L26" s="14"/>
      <c r="M26" s="14"/>
      <c r="N26" s="15"/>
    </row>
    <row r="27" spans="1:14" ht="15.75">
      <c r="A27" s="747" t="s">
        <v>201</v>
      </c>
      <c r="B27" s="797"/>
      <c r="C27" s="797"/>
      <c r="D27" s="108"/>
      <c r="E27" s="12"/>
      <c r="F27" s="11"/>
      <c r="G27" s="11"/>
      <c r="H27" s="11"/>
      <c r="I27" s="14"/>
      <c r="J27" s="14"/>
      <c r="K27" s="14"/>
      <c r="L27" s="14"/>
      <c r="M27" s="14" t="s">
        <v>141</v>
      </c>
      <c r="N27" s="15"/>
    </row>
    <row r="28" spans="1:14" ht="15.75">
      <c r="A28" s="775" t="s">
        <v>232</v>
      </c>
      <c r="B28" s="775"/>
      <c r="C28" s="775"/>
      <c r="D28" s="775"/>
      <c r="E28" s="3"/>
      <c r="G28" s="3"/>
      <c r="H28" s="737" t="str">
        <f>'4-12-1无形-土地'!J17</f>
        <v>评估人员：苗菁</v>
      </c>
      <c r="I28" s="737"/>
      <c r="J28" s="737"/>
      <c r="K28" s="737"/>
      <c r="L28" s="737"/>
      <c r="M28" s="737"/>
      <c r="N28" s="737"/>
    </row>
    <row r="29" spans="1:14" ht="15.75">
      <c r="A29" s="23" t="s">
        <v>233</v>
      </c>
      <c r="B29" s="19"/>
      <c r="C29" s="3"/>
      <c r="D29" s="3"/>
      <c r="E29" s="3"/>
      <c r="F29" s="3"/>
      <c r="G29" s="3"/>
      <c r="H29" s="3"/>
      <c r="I29" s="3"/>
      <c r="J29" s="3"/>
      <c r="K29" s="3"/>
      <c r="L29" s="3"/>
      <c r="M29" s="3"/>
      <c r="N29" s="3"/>
    </row>
  </sheetData>
  <sheetProtection/>
  <mergeCells count="7">
    <mergeCell ref="A27:C27"/>
    <mergeCell ref="A28:D28"/>
    <mergeCell ref="H28:N28"/>
    <mergeCell ref="A1:N1"/>
    <mergeCell ref="A2:N2"/>
    <mergeCell ref="M3:N3"/>
    <mergeCell ref="A4:D4"/>
  </mergeCells>
  <printOptions horizontalCentered="1"/>
  <pageMargins left="1" right="1" top="0.87" bottom="0.87" header="0.51" footer="0.51"/>
  <pageSetup horizontalDpi="600" verticalDpi="600" orientation="landscape" paperSize="9" r:id="rId3"/>
  <legacyDrawing r:id="rId2"/>
</worksheet>
</file>

<file path=xl/worksheets/sheet62.xml><?xml version="1.0" encoding="utf-8"?>
<worksheet xmlns="http://schemas.openxmlformats.org/spreadsheetml/2006/main" xmlns:r="http://schemas.openxmlformats.org/officeDocument/2006/relationships">
  <sheetPr>
    <pageSetUpPr fitToPage="1"/>
  </sheetPr>
  <dimension ref="A1:K16"/>
  <sheetViews>
    <sheetView zoomScalePageLayoutView="0" workbookViewId="0" topLeftCell="A1">
      <selection activeCell="I24" sqref="I24"/>
    </sheetView>
  </sheetViews>
  <sheetFormatPr defaultColWidth="9.00390625" defaultRowHeight="15.75" customHeight="1"/>
  <cols>
    <col min="1" max="1" width="5.75390625" style="3" customWidth="1"/>
    <col min="2" max="2" width="17.875" style="3" customWidth="1"/>
    <col min="3" max="3" width="5.25390625" style="3" customWidth="1"/>
    <col min="4" max="4" width="8.125" style="3" customWidth="1"/>
    <col min="5" max="5" width="12.50390625" style="3" customWidth="1"/>
    <col min="6" max="6" width="10.875" style="3" customWidth="1"/>
    <col min="7" max="7" width="11.25390625" style="3" customWidth="1"/>
    <col min="8" max="8" width="10.875" style="3" customWidth="1"/>
    <col min="9" max="9" width="10.125" style="3" customWidth="1"/>
    <col min="10" max="11" width="9.125" style="3" customWidth="1"/>
    <col min="12" max="16384" width="9.00390625" style="3" customWidth="1"/>
  </cols>
  <sheetData>
    <row r="1" spans="1:11" s="1" customFormat="1" ht="30" customHeight="1">
      <c r="A1" s="740" t="s">
        <v>657</v>
      </c>
      <c r="B1" s="741"/>
      <c r="C1" s="741"/>
      <c r="D1" s="741"/>
      <c r="E1" s="741"/>
      <c r="F1" s="741"/>
      <c r="G1" s="741"/>
      <c r="H1" s="741"/>
      <c r="I1" s="741"/>
      <c r="J1" s="741"/>
      <c r="K1" s="741"/>
    </row>
    <row r="2" spans="1:11" ht="13.5" customHeight="1">
      <c r="A2" s="742" t="str">
        <f>'4-12-2无形-矿业权'!A2</f>
        <v>评估基准日：2018年6月14日</v>
      </c>
      <c r="B2" s="743"/>
      <c r="C2" s="743"/>
      <c r="D2" s="743"/>
      <c r="E2" s="743"/>
      <c r="F2" s="743"/>
      <c r="G2" s="767"/>
      <c r="H2" s="767"/>
      <c r="I2" s="767"/>
      <c r="J2" s="767"/>
      <c r="K2" s="767"/>
    </row>
    <row r="3" spans="1:11" ht="13.5" customHeight="1">
      <c r="A3" s="5"/>
      <c r="B3" s="5"/>
      <c r="C3" s="5"/>
      <c r="D3" s="5"/>
      <c r="E3" s="5"/>
      <c r="F3" s="5"/>
      <c r="G3" s="6"/>
      <c r="H3" s="6"/>
      <c r="I3" s="6"/>
      <c r="J3" s="6"/>
      <c r="K3" s="7" t="s">
        <v>658</v>
      </c>
    </row>
    <row r="4" spans="1:11" ht="15.75" customHeight="1">
      <c r="A4" s="31" t="str">
        <f>'4-12-2无形-矿业权'!A4</f>
        <v>被评估单位（或者产权持有单位）：威海万紫千红家具有限公司</v>
      </c>
      <c r="K4" s="8" t="s">
        <v>3</v>
      </c>
    </row>
    <row r="5" spans="1:11" s="25" customFormat="1" ht="27.75" customHeight="1">
      <c r="A5" s="97" t="s">
        <v>5</v>
      </c>
      <c r="B5" s="97" t="s">
        <v>659</v>
      </c>
      <c r="C5" s="97" t="s">
        <v>421</v>
      </c>
      <c r="D5" s="97" t="s">
        <v>660</v>
      </c>
      <c r="E5" s="97" t="s">
        <v>427</v>
      </c>
      <c r="F5" s="10" t="s">
        <v>90</v>
      </c>
      <c r="G5" s="97" t="s">
        <v>661</v>
      </c>
      <c r="H5" s="97" t="s">
        <v>91</v>
      </c>
      <c r="I5" s="97" t="s">
        <v>92</v>
      </c>
      <c r="J5" s="97" t="s">
        <v>126</v>
      </c>
      <c r="K5" s="97" t="s">
        <v>8</v>
      </c>
    </row>
    <row r="6" spans="1:11" ht="15.75" customHeight="1">
      <c r="A6" s="11"/>
      <c r="B6" s="104"/>
      <c r="C6" s="12"/>
      <c r="D6" s="11"/>
      <c r="E6" s="14"/>
      <c r="F6" s="14"/>
      <c r="G6" s="105"/>
      <c r="H6" s="14"/>
      <c r="I6" s="14"/>
      <c r="J6" s="14" t="s">
        <v>141</v>
      </c>
      <c r="K6" s="15"/>
    </row>
    <row r="7" spans="1:11" ht="15.75" customHeight="1">
      <c r="A7" s="11"/>
      <c r="B7" s="106"/>
      <c r="C7" s="12"/>
      <c r="D7" s="11"/>
      <c r="E7" s="14"/>
      <c r="F7" s="14"/>
      <c r="G7" s="105"/>
      <c r="H7" s="14"/>
      <c r="I7" s="14"/>
      <c r="J7" s="14" t="s">
        <v>141</v>
      </c>
      <c r="K7" s="15"/>
    </row>
    <row r="8" spans="1:11" ht="15.75" customHeight="1">
      <c r="A8" s="11"/>
      <c r="B8" s="16"/>
      <c r="C8" s="12"/>
      <c r="D8" s="11"/>
      <c r="E8" s="14"/>
      <c r="F8" s="14"/>
      <c r="G8" s="105"/>
      <c r="H8" s="14"/>
      <c r="I8" s="14"/>
      <c r="J8" s="14" t="s">
        <v>141</v>
      </c>
      <c r="K8" s="15"/>
    </row>
    <row r="9" spans="1:11" ht="15.75" customHeight="1">
      <c r="A9" s="11"/>
      <c r="B9" s="16"/>
      <c r="C9" s="12"/>
      <c r="D9" s="11"/>
      <c r="E9" s="14"/>
      <c r="F9" s="14"/>
      <c r="G9" s="105"/>
      <c r="H9" s="14"/>
      <c r="I9" s="14"/>
      <c r="J9" s="14" t="s">
        <v>141</v>
      </c>
      <c r="K9" s="15"/>
    </row>
    <row r="10" spans="1:11" ht="15.75" customHeight="1">
      <c r="A10" s="11"/>
      <c r="B10" s="16"/>
      <c r="C10" s="12"/>
      <c r="D10" s="11"/>
      <c r="E10" s="14"/>
      <c r="F10" s="14"/>
      <c r="G10" s="105"/>
      <c r="H10" s="14"/>
      <c r="I10" s="14"/>
      <c r="J10" s="14" t="s">
        <v>141</v>
      </c>
      <c r="K10" s="15"/>
    </row>
    <row r="11" spans="1:11" ht="15.75" customHeight="1">
      <c r="A11" s="11"/>
      <c r="B11" s="16"/>
      <c r="C11" s="12"/>
      <c r="D11" s="11"/>
      <c r="E11" s="14"/>
      <c r="F11" s="14"/>
      <c r="G11" s="105"/>
      <c r="H11" s="14"/>
      <c r="I11" s="14"/>
      <c r="J11" s="14" t="s">
        <v>141</v>
      </c>
      <c r="K11" s="15"/>
    </row>
    <row r="12" spans="1:11" ht="15.75" customHeight="1">
      <c r="A12" s="11"/>
      <c r="B12" s="16"/>
      <c r="C12" s="12"/>
      <c r="D12" s="11"/>
      <c r="E12" s="14"/>
      <c r="F12" s="14"/>
      <c r="G12" s="105"/>
      <c r="H12" s="14"/>
      <c r="I12" s="14"/>
      <c r="J12" s="14" t="s">
        <v>141</v>
      </c>
      <c r="K12" s="15"/>
    </row>
    <row r="13" spans="1:11" ht="15.75" customHeight="1">
      <c r="A13" s="11"/>
      <c r="B13" s="16"/>
      <c r="C13" s="12"/>
      <c r="D13" s="11"/>
      <c r="E13" s="14"/>
      <c r="F13" s="14"/>
      <c r="G13" s="105"/>
      <c r="H13" s="14"/>
      <c r="I13" s="14"/>
      <c r="J13" s="14"/>
      <c r="K13" s="15"/>
    </row>
    <row r="14" spans="1:11" ht="15.75" customHeight="1">
      <c r="A14" s="747" t="s">
        <v>201</v>
      </c>
      <c r="B14" s="748"/>
      <c r="C14" s="12"/>
      <c r="D14" s="11"/>
      <c r="E14" s="14"/>
      <c r="F14" s="14">
        <f>SUM(F6:F13)</f>
        <v>0</v>
      </c>
      <c r="G14" s="105"/>
      <c r="H14" s="14">
        <f>SUM(H6:H13)</f>
        <v>0</v>
      </c>
      <c r="I14" s="14"/>
      <c r="J14" s="14" t="s">
        <v>141</v>
      </c>
      <c r="K14" s="15"/>
    </row>
    <row r="15" spans="1:11" ht="15.75" customHeight="1">
      <c r="A15" s="3" t="str">
        <f>'4-12-1无形-土地'!A17</f>
        <v>被评估单位（或者产权持有单位）填表人：</v>
      </c>
      <c r="F15" s="749" t="str">
        <f>'4-12-1无形-土地'!J17</f>
        <v>评估人员：苗菁</v>
      </c>
      <c r="G15" s="749"/>
      <c r="H15" s="749"/>
      <c r="I15" s="749"/>
      <c r="J15" s="749"/>
      <c r="K15" s="749"/>
    </row>
    <row r="16" spans="1:9" ht="15.75" customHeight="1">
      <c r="A16" s="3" t="str">
        <f>'4-12-1无形-土地'!A18</f>
        <v>填表日期：2018年8月10日</v>
      </c>
      <c r="H16" s="750" t="str">
        <f>'4-12-1无形-土地'!L18</f>
        <v>复核人员：阮荣</v>
      </c>
      <c r="I16" s="750"/>
    </row>
  </sheetData>
  <sheetProtection/>
  <mergeCells count="5">
    <mergeCell ref="H16:I16"/>
    <mergeCell ref="A1:K1"/>
    <mergeCell ref="A2:K2"/>
    <mergeCell ref="A14:B14"/>
    <mergeCell ref="F15:K15"/>
  </mergeCells>
  <printOptions horizontalCentered="1"/>
  <pageMargins left="1" right="1" top="0.87" bottom="0.87" header="1.06" footer="0.51"/>
  <pageSetup fitToHeight="0" fitToWidth="1" horizontalDpi="300" verticalDpi="300" orientation="landscape" paperSize="9" r:id="rId3"/>
  <legacyDrawing r:id="rId2"/>
</worksheet>
</file>

<file path=xl/worksheets/sheet63.xml><?xml version="1.0" encoding="utf-8"?>
<worksheet xmlns="http://schemas.openxmlformats.org/spreadsheetml/2006/main" xmlns:r="http://schemas.openxmlformats.org/officeDocument/2006/relationships">
  <sheetPr>
    <pageSetUpPr fitToPage="1"/>
  </sheetPr>
  <dimension ref="A1:H16"/>
  <sheetViews>
    <sheetView zoomScalePageLayoutView="0" workbookViewId="0" topLeftCell="A1">
      <selection activeCell="I24" sqref="I24"/>
    </sheetView>
  </sheetViews>
  <sheetFormatPr defaultColWidth="9.00390625" defaultRowHeight="15.75" customHeight="1"/>
  <cols>
    <col min="1" max="1" width="6.875" style="3" customWidth="1"/>
    <col min="2" max="2" width="17.00390625" style="3" customWidth="1"/>
    <col min="3" max="8" width="13.875" style="3" customWidth="1"/>
    <col min="9" max="16384" width="9.00390625" style="3" customWidth="1"/>
  </cols>
  <sheetData>
    <row r="1" spans="1:8" s="1" customFormat="1" ht="30" customHeight="1">
      <c r="A1" s="740" t="s">
        <v>662</v>
      </c>
      <c r="B1" s="741"/>
      <c r="C1" s="741"/>
      <c r="D1" s="741"/>
      <c r="E1" s="741"/>
      <c r="F1" s="741"/>
      <c r="G1" s="741"/>
      <c r="H1" s="741"/>
    </row>
    <row r="2" spans="1:8" ht="13.5" customHeight="1">
      <c r="A2" s="742" t="str">
        <f>'4-12-3无形-其他'!A2</f>
        <v>评估基准日：2018年6月14日</v>
      </c>
      <c r="B2" s="743"/>
      <c r="C2" s="743"/>
      <c r="D2" s="743"/>
      <c r="E2" s="767"/>
      <c r="F2" s="767"/>
      <c r="G2" s="767"/>
      <c r="H2" s="767"/>
    </row>
    <row r="3" spans="1:8" ht="13.5" customHeight="1">
      <c r="A3" s="5"/>
      <c r="B3" s="5"/>
      <c r="C3" s="5"/>
      <c r="D3" s="5"/>
      <c r="E3" s="6"/>
      <c r="F3" s="6"/>
      <c r="G3" s="6"/>
      <c r="H3" s="7" t="s">
        <v>663</v>
      </c>
    </row>
    <row r="4" spans="1:8" ht="15.75" customHeight="1">
      <c r="A4" s="31" t="str">
        <f>'4-12-3无形-其他'!A4</f>
        <v>被评估单位（或者产权持有单位）：威海万紫千红家具有限公司</v>
      </c>
      <c r="H4" s="8" t="s">
        <v>3</v>
      </c>
    </row>
    <row r="5" spans="1:8" s="25" customFormat="1" ht="27.75" customHeight="1">
      <c r="A5" s="97" t="s">
        <v>5</v>
      </c>
      <c r="B5" s="97" t="s">
        <v>664</v>
      </c>
      <c r="C5" s="9" t="s">
        <v>257</v>
      </c>
      <c r="D5" s="10" t="s">
        <v>90</v>
      </c>
      <c r="E5" s="97" t="s">
        <v>91</v>
      </c>
      <c r="F5" s="97" t="s">
        <v>92</v>
      </c>
      <c r="G5" s="97" t="s">
        <v>126</v>
      </c>
      <c r="H5" s="97" t="s">
        <v>8</v>
      </c>
    </row>
    <row r="6" spans="1:8" ht="15.75" customHeight="1">
      <c r="A6" s="11"/>
      <c r="B6" s="9"/>
      <c r="C6" s="12"/>
      <c r="D6" s="14"/>
      <c r="E6" s="14"/>
      <c r="F6" s="14"/>
      <c r="G6" s="14" t="s">
        <v>141</v>
      </c>
      <c r="H6" s="15"/>
    </row>
    <row r="7" spans="1:8" ht="15.75" customHeight="1">
      <c r="A7" s="11"/>
      <c r="B7" s="16"/>
      <c r="C7" s="12"/>
      <c r="D7" s="14"/>
      <c r="E7" s="14"/>
      <c r="F7" s="14"/>
      <c r="G7" s="14" t="s">
        <v>141</v>
      </c>
      <c r="H7" s="15"/>
    </row>
    <row r="8" spans="1:8" ht="15.75" customHeight="1">
      <c r="A8" s="11"/>
      <c r="B8" s="16"/>
      <c r="C8" s="12"/>
      <c r="D8" s="14"/>
      <c r="E8" s="14"/>
      <c r="F8" s="14"/>
      <c r="G8" s="14" t="s">
        <v>141</v>
      </c>
      <c r="H8" s="15"/>
    </row>
    <row r="9" spans="1:8" ht="15.75" customHeight="1">
      <c r="A9" s="11"/>
      <c r="B9" s="16"/>
      <c r="C9" s="12"/>
      <c r="D9" s="14"/>
      <c r="E9" s="14"/>
      <c r="F9" s="14"/>
      <c r="G9" s="14" t="s">
        <v>141</v>
      </c>
      <c r="H9" s="15"/>
    </row>
    <row r="10" spans="1:8" ht="15.75" customHeight="1">
      <c r="A10" s="11"/>
      <c r="B10" s="16"/>
      <c r="C10" s="12"/>
      <c r="D10" s="14"/>
      <c r="E10" s="14"/>
      <c r="F10" s="14"/>
      <c r="G10" s="14" t="s">
        <v>141</v>
      </c>
      <c r="H10" s="15"/>
    </row>
    <row r="11" spans="1:8" ht="15.75" customHeight="1">
      <c r="A11" s="11"/>
      <c r="B11" s="16"/>
      <c r="C11" s="12"/>
      <c r="D11" s="14"/>
      <c r="E11" s="14"/>
      <c r="F11" s="14"/>
      <c r="G11" s="14" t="s">
        <v>141</v>
      </c>
      <c r="H11" s="15"/>
    </row>
    <row r="12" spans="1:8" ht="15.75" customHeight="1">
      <c r="A12" s="11"/>
      <c r="B12" s="16"/>
      <c r="C12" s="12"/>
      <c r="D12" s="14"/>
      <c r="E12" s="14"/>
      <c r="F12" s="14"/>
      <c r="G12" s="14" t="s">
        <v>141</v>
      </c>
      <c r="H12" s="15"/>
    </row>
    <row r="13" spans="1:8" ht="15.75" customHeight="1">
      <c r="A13" s="11"/>
      <c r="B13" s="16"/>
      <c r="C13" s="12"/>
      <c r="D13" s="14"/>
      <c r="E13" s="14"/>
      <c r="F13" s="14"/>
      <c r="G13" s="14" t="s">
        <v>141</v>
      </c>
      <c r="H13" s="15"/>
    </row>
    <row r="14" spans="1:8" ht="15.75" customHeight="1">
      <c r="A14" s="747" t="s">
        <v>251</v>
      </c>
      <c r="B14" s="748"/>
      <c r="C14" s="12"/>
      <c r="D14" s="14">
        <f>SUM(D6:D13)</f>
        <v>0</v>
      </c>
      <c r="E14" s="14">
        <f>SUM(E6:E13)</f>
        <v>0</v>
      </c>
      <c r="F14" s="14"/>
      <c r="G14" s="14" t="s">
        <v>141</v>
      </c>
      <c r="H14" s="15"/>
    </row>
    <row r="15" spans="1:8" ht="15.75" customHeight="1">
      <c r="A15" s="3" t="str">
        <f>'4-12-1无形-土地'!A17</f>
        <v>被评估单位（或者产权持有单位）填表人：</v>
      </c>
      <c r="E15" s="749" t="str">
        <f>'4-12-3无形-其他'!F15</f>
        <v>评估人员：苗菁</v>
      </c>
      <c r="F15" s="749"/>
      <c r="G15" s="749"/>
      <c r="H15" s="749"/>
    </row>
    <row r="16" spans="1:8" ht="15.75" customHeight="1">
      <c r="A16" s="3" t="str">
        <f>'4-12-1无形-土地'!A18</f>
        <v>填表日期：2018年8月10日</v>
      </c>
      <c r="E16" s="750" t="str">
        <f>'4-12-1无形-土地'!L18</f>
        <v>复核人员：阮荣</v>
      </c>
      <c r="F16" s="750"/>
      <c r="G16" s="750"/>
      <c r="H16" s="750"/>
    </row>
  </sheetData>
  <sheetProtection/>
  <mergeCells count="5">
    <mergeCell ref="E16:H16"/>
    <mergeCell ref="A1:H1"/>
    <mergeCell ref="A2:H2"/>
    <mergeCell ref="A14:B14"/>
    <mergeCell ref="E15:H15"/>
  </mergeCells>
  <printOptions horizontalCentered="1"/>
  <pageMargins left="1" right="1" top="0.87" bottom="0.87" header="1.06" footer="0.51"/>
  <pageSetup fitToHeight="0" fitToWidth="1" horizontalDpi="300" verticalDpi="300" orientation="landscape" paperSize="9" r:id="rId3"/>
  <legacyDrawing r:id="rId2"/>
</worksheet>
</file>

<file path=xl/worksheets/sheet64.xml><?xml version="1.0" encoding="utf-8"?>
<worksheet xmlns="http://schemas.openxmlformats.org/spreadsheetml/2006/main" xmlns:r="http://schemas.openxmlformats.org/officeDocument/2006/relationships">
  <sheetPr>
    <pageSetUpPr fitToPage="1"/>
  </sheetPr>
  <dimension ref="A1:H29"/>
  <sheetViews>
    <sheetView zoomScalePageLayoutView="0" workbookViewId="0" topLeftCell="A1">
      <selection activeCell="H34" sqref="H34"/>
    </sheetView>
  </sheetViews>
  <sheetFormatPr defaultColWidth="9.00390625" defaultRowHeight="15.75" customHeight="1"/>
  <cols>
    <col min="1" max="1" width="6.75390625" style="3" customWidth="1"/>
    <col min="2" max="2" width="23.375" style="3" customWidth="1"/>
    <col min="3" max="3" width="13.75390625" style="3" customWidth="1"/>
    <col min="4" max="4" width="14.625" style="3" customWidth="1"/>
    <col min="5" max="5" width="14.75390625" style="3" customWidth="1"/>
    <col min="6" max="6" width="11.125" style="3" customWidth="1"/>
    <col min="7" max="7" width="10.75390625" style="3" customWidth="1"/>
    <col min="8" max="8" width="16.00390625" style="3" customWidth="1"/>
    <col min="9" max="16384" width="9.00390625" style="3" customWidth="1"/>
  </cols>
  <sheetData>
    <row r="1" spans="1:8" s="1" customFormat="1" ht="30" customHeight="1">
      <c r="A1" s="740" t="s">
        <v>665</v>
      </c>
      <c r="B1" s="741"/>
      <c r="C1" s="741"/>
      <c r="D1" s="741"/>
      <c r="E1" s="741"/>
      <c r="F1" s="741"/>
      <c r="G1" s="741"/>
      <c r="H1" s="741"/>
    </row>
    <row r="2" spans="1:8" ht="13.5" customHeight="1">
      <c r="A2" s="742" t="str">
        <f>'4-13开发支出'!A2</f>
        <v>评估基准日：2018年6月14日</v>
      </c>
      <c r="B2" s="743"/>
      <c r="C2" s="743"/>
      <c r="D2" s="743"/>
      <c r="E2" s="767"/>
      <c r="F2" s="767"/>
      <c r="G2" s="767"/>
      <c r="H2" s="767"/>
    </row>
    <row r="3" spans="1:8" ht="13.5" customHeight="1">
      <c r="A3" s="5"/>
      <c r="B3" s="5"/>
      <c r="C3" s="5"/>
      <c r="D3" s="5"/>
      <c r="E3" s="6"/>
      <c r="F3" s="6"/>
      <c r="G3" s="6"/>
      <c r="H3" s="7" t="s">
        <v>666</v>
      </c>
    </row>
    <row r="4" spans="1:8" ht="15.75" customHeight="1">
      <c r="A4" s="31" t="str">
        <f>'4-13开发支出'!A4</f>
        <v>被评估单位（或者产权持有单位）：威海万紫千红家具有限公司</v>
      </c>
      <c r="H4" s="8" t="s">
        <v>3</v>
      </c>
    </row>
    <row r="5" spans="1:8" s="25" customFormat="1" ht="27.75" customHeight="1">
      <c r="A5" s="97" t="s">
        <v>5</v>
      </c>
      <c r="B5" s="97" t="s">
        <v>664</v>
      </c>
      <c r="C5" s="9" t="s">
        <v>421</v>
      </c>
      <c r="D5" s="10" t="s">
        <v>90</v>
      </c>
      <c r="E5" s="97" t="s">
        <v>91</v>
      </c>
      <c r="F5" s="97" t="s">
        <v>92</v>
      </c>
      <c r="G5" s="97" t="s">
        <v>126</v>
      </c>
      <c r="H5" s="97" t="s">
        <v>8</v>
      </c>
    </row>
    <row r="6" spans="1:8" ht="15.75" customHeight="1">
      <c r="A6" s="11"/>
      <c r="B6" s="16"/>
      <c r="C6" s="12"/>
      <c r="D6" s="14"/>
      <c r="E6" s="14"/>
      <c r="F6" s="14"/>
      <c r="G6" s="14" t="s">
        <v>141</v>
      </c>
      <c r="H6" s="15"/>
    </row>
    <row r="7" spans="1:8" ht="15.75" customHeight="1">
      <c r="A7" s="11"/>
      <c r="B7" s="16"/>
      <c r="C7" s="12"/>
      <c r="D7" s="14"/>
      <c r="E7" s="14"/>
      <c r="F7" s="14"/>
      <c r="G7" s="14" t="s">
        <v>141</v>
      </c>
      <c r="H7" s="15"/>
    </row>
    <row r="8" spans="1:8" ht="15.75" customHeight="1">
      <c r="A8" s="11"/>
      <c r="B8" s="16"/>
      <c r="C8" s="12"/>
      <c r="D8" s="14"/>
      <c r="E8" s="14"/>
      <c r="F8" s="14"/>
      <c r="G8" s="14" t="s">
        <v>141</v>
      </c>
      <c r="H8" s="15"/>
    </row>
    <row r="9" spans="1:8" ht="15.75" customHeight="1">
      <c r="A9" s="11"/>
      <c r="B9" s="16"/>
      <c r="C9" s="12"/>
      <c r="D9" s="14"/>
      <c r="E9" s="14"/>
      <c r="F9" s="14"/>
      <c r="G9" s="14" t="s">
        <v>141</v>
      </c>
      <c r="H9" s="15"/>
    </row>
    <row r="10" spans="1:8" ht="15.75" customHeight="1">
      <c r="A10" s="11"/>
      <c r="B10" s="16"/>
      <c r="C10" s="12"/>
      <c r="D10" s="14"/>
      <c r="E10" s="14"/>
      <c r="F10" s="14"/>
      <c r="G10" s="14" t="s">
        <v>141</v>
      </c>
      <c r="H10" s="15"/>
    </row>
    <row r="11" spans="1:8" ht="15.75" customHeight="1">
      <c r="A11" s="11"/>
      <c r="B11" s="16"/>
      <c r="C11" s="12"/>
      <c r="D11" s="14"/>
      <c r="E11" s="14"/>
      <c r="F11" s="14"/>
      <c r="G11" s="14" t="s">
        <v>141</v>
      </c>
      <c r="H11" s="15"/>
    </row>
    <row r="12" spans="1:8" ht="15.75" customHeight="1">
      <c r="A12" s="11"/>
      <c r="B12" s="16"/>
      <c r="C12" s="12"/>
      <c r="D12" s="14"/>
      <c r="E12" s="14"/>
      <c r="F12" s="14"/>
      <c r="G12" s="14" t="s">
        <v>141</v>
      </c>
      <c r="H12" s="15"/>
    </row>
    <row r="13" spans="1:8" ht="15.75" customHeight="1">
      <c r="A13" s="11"/>
      <c r="B13" s="16"/>
      <c r="C13" s="12"/>
      <c r="D13" s="14"/>
      <c r="E13" s="14"/>
      <c r="F13" s="14"/>
      <c r="G13" s="14" t="s">
        <v>141</v>
      </c>
      <c r="H13" s="15"/>
    </row>
    <row r="14" spans="1:8" ht="15.75" customHeight="1">
      <c r="A14" s="11"/>
      <c r="B14" s="16"/>
      <c r="C14" s="12"/>
      <c r="D14" s="14"/>
      <c r="E14" s="14"/>
      <c r="F14" s="14"/>
      <c r="G14" s="14" t="s">
        <v>141</v>
      </c>
      <c r="H14" s="15"/>
    </row>
    <row r="15" spans="1:8" ht="15.75" customHeight="1">
      <c r="A15" s="11"/>
      <c r="B15" s="16"/>
      <c r="C15" s="12"/>
      <c r="D15" s="14"/>
      <c r="E15" s="14"/>
      <c r="F15" s="14"/>
      <c r="G15" s="14" t="s">
        <v>141</v>
      </c>
      <c r="H15" s="15"/>
    </row>
    <row r="16" spans="1:8" ht="15.75" customHeight="1">
      <c r="A16" s="11"/>
      <c r="B16" s="16"/>
      <c r="C16" s="12"/>
      <c r="D16" s="14"/>
      <c r="E16" s="14"/>
      <c r="F16" s="14"/>
      <c r="G16" s="14" t="s">
        <v>141</v>
      </c>
      <c r="H16" s="15"/>
    </row>
    <row r="17" spans="1:8" ht="15.75" customHeight="1">
      <c r="A17" s="11"/>
      <c r="B17" s="16"/>
      <c r="C17" s="12"/>
      <c r="D17" s="14"/>
      <c r="E17" s="14"/>
      <c r="F17" s="14"/>
      <c r="G17" s="14" t="s">
        <v>141</v>
      </c>
      <c r="H17" s="15"/>
    </row>
    <row r="18" spans="1:8" ht="15.75" customHeight="1">
      <c r="A18" s="11"/>
      <c r="B18" s="16"/>
      <c r="C18" s="12"/>
      <c r="D18" s="14"/>
      <c r="E18" s="14"/>
      <c r="F18" s="14"/>
      <c r="G18" s="14" t="s">
        <v>141</v>
      </c>
      <c r="H18" s="15"/>
    </row>
    <row r="19" spans="1:8" ht="15.75" customHeight="1">
      <c r="A19" s="11"/>
      <c r="B19" s="16"/>
      <c r="C19" s="12"/>
      <c r="D19" s="14"/>
      <c r="E19" s="14"/>
      <c r="F19" s="14"/>
      <c r="G19" s="14" t="s">
        <v>141</v>
      </c>
      <c r="H19" s="15"/>
    </row>
    <row r="20" spans="1:8" ht="15.75" customHeight="1">
      <c r="A20" s="11"/>
      <c r="B20" s="16"/>
      <c r="C20" s="12"/>
      <c r="D20" s="14"/>
      <c r="E20" s="14"/>
      <c r="F20" s="14"/>
      <c r="G20" s="14" t="s">
        <v>141</v>
      </c>
      <c r="H20" s="15"/>
    </row>
    <row r="21" spans="1:8" ht="15.75" customHeight="1">
      <c r="A21" s="11"/>
      <c r="B21" s="16"/>
      <c r="C21" s="12"/>
      <c r="D21" s="14"/>
      <c r="E21" s="14"/>
      <c r="F21" s="14"/>
      <c r="G21" s="14" t="s">
        <v>141</v>
      </c>
      <c r="H21" s="15"/>
    </row>
    <row r="22" spans="1:8" ht="15.75" customHeight="1">
      <c r="A22" s="11"/>
      <c r="B22" s="16"/>
      <c r="C22" s="12"/>
      <c r="D22" s="14"/>
      <c r="E22" s="14"/>
      <c r="F22" s="14"/>
      <c r="G22" s="14" t="s">
        <v>141</v>
      </c>
      <c r="H22" s="15"/>
    </row>
    <row r="23" spans="1:8" ht="15.75" customHeight="1">
      <c r="A23" s="11"/>
      <c r="B23" s="16"/>
      <c r="C23" s="12"/>
      <c r="D23" s="14"/>
      <c r="E23" s="14"/>
      <c r="F23" s="14"/>
      <c r="G23" s="14" t="s">
        <v>141</v>
      </c>
      <c r="H23" s="15"/>
    </row>
    <row r="24" spans="1:8" ht="15.75" customHeight="1">
      <c r="A24" s="11"/>
      <c r="B24" s="16"/>
      <c r="C24" s="12"/>
      <c r="D24" s="14"/>
      <c r="E24" s="14"/>
      <c r="F24" s="14"/>
      <c r="G24" s="14" t="s">
        <v>141</v>
      </c>
      <c r="H24" s="15"/>
    </row>
    <row r="25" spans="1:8" ht="15.75" customHeight="1">
      <c r="A25" s="747" t="s">
        <v>251</v>
      </c>
      <c r="B25" s="748"/>
      <c r="C25" s="12"/>
      <c r="D25" s="14"/>
      <c r="E25" s="14"/>
      <c r="F25" s="14"/>
      <c r="G25" s="14" t="s">
        <v>141</v>
      </c>
      <c r="H25" s="15"/>
    </row>
    <row r="26" spans="1:8" ht="15.75" customHeight="1">
      <c r="A26" s="747" t="s">
        <v>667</v>
      </c>
      <c r="B26" s="786"/>
      <c r="C26" s="12"/>
      <c r="D26" s="14"/>
      <c r="E26" s="14"/>
      <c r="F26" s="14"/>
      <c r="G26" s="14" t="s">
        <v>141</v>
      </c>
      <c r="H26" s="15"/>
    </row>
    <row r="27" spans="1:8" ht="15.75" customHeight="1">
      <c r="A27" s="747" t="s">
        <v>192</v>
      </c>
      <c r="B27" s="748"/>
      <c r="C27" s="12"/>
      <c r="D27" s="14"/>
      <c r="E27" s="14"/>
      <c r="F27" s="14"/>
      <c r="G27" s="14" t="s">
        <v>141</v>
      </c>
      <c r="H27" s="15"/>
    </row>
    <row r="28" spans="1:8" ht="15.75" customHeight="1">
      <c r="A28" s="775" t="s">
        <v>232</v>
      </c>
      <c r="B28" s="775"/>
      <c r="C28" s="775"/>
      <c r="D28" s="775"/>
      <c r="E28" s="826" t="str">
        <f>'4-13开发支出'!E15</f>
        <v>评估人员：苗菁</v>
      </c>
      <c r="F28" s="826"/>
      <c r="G28" s="826"/>
      <c r="H28" s="826"/>
    </row>
    <row r="29" ht="15.75" customHeight="1">
      <c r="A29" s="23" t="s">
        <v>233</v>
      </c>
    </row>
  </sheetData>
  <sheetProtection/>
  <mergeCells count="7">
    <mergeCell ref="A27:B27"/>
    <mergeCell ref="A28:D28"/>
    <mergeCell ref="E28:H28"/>
    <mergeCell ref="A1:H1"/>
    <mergeCell ref="A2:H2"/>
    <mergeCell ref="A25:B25"/>
    <mergeCell ref="A26:B26"/>
  </mergeCells>
  <printOptions horizontalCentered="1"/>
  <pageMargins left="1" right="1" top="0.87" bottom="0.87" header="1.06" footer="0.51"/>
  <pageSetup fitToHeight="0" fitToWidth="1" horizontalDpi="300" verticalDpi="300" orientation="landscape" paperSize="9" r:id="rId3"/>
  <legacyDrawing r:id="rId2"/>
</worksheet>
</file>

<file path=xl/worksheets/sheet65.xml><?xml version="1.0" encoding="utf-8"?>
<worksheet xmlns="http://schemas.openxmlformats.org/spreadsheetml/2006/main" xmlns:r="http://schemas.openxmlformats.org/officeDocument/2006/relationships">
  <sheetPr>
    <pageSetUpPr fitToPage="1"/>
  </sheetPr>
  <dimension ref="A1:K18"/>
  <sheetViews>
    <sheetView zoomScalePageLayoutView="0" workbookViewId="0" topLeftCell="A1">
      <selection activeCell="B6" sqref="B6:H6"/>
    </sheetView>
  </sheetViews>
  <sheetFormatPr defaultColWidth="9.00390625" defaultRowHeight="15.75" customHeight="1"/>
  <cols>
    <col min="1" max="1" width="5.125" style="3" customWidth="1"/>
    <col min="2" max="2" width="21.00390625" style="3" customWidth="1"/>
    <col min="3" max="3" width="7.75390625" style="3" customWidth="1"/>
    <col min="4" max="4" width="11.25390625" style="3" customWidth="1"/>
    <col min="5" max="5" width="8.125" style="3" customWidth="1"/>
    <col min="6" max="6" width="14.375" style="3" customWidth="1"/>
    <col min="7" max="7" width="7.00390625" style="3" customWidth="1"/>
    <col min="8" max="8" width="14.375" style="3" customWidth="1"/>
    <col min="9" max="9" width="13.50390625" style="3" customWidth="1"/>
    <col min="10" max="10" width="8.125" style="3" customWidth="1"/>
    <col min="11" max="11" width="10.00390625" style="3" customWidth="1"/>
    <col min="12" max="16384" width="9.00390625" style="3" customWidth="1"/>
  </cols>
  <sheetData>
    <row r="1" spans="1:11" s="1" customFormat="1" ht="30" customHeight="1">
      <c r="A1" s="740" t="s">
        <v>668</v>
      </c>
      <c r="B1" s="741"/>
      <c r="C1" s="741"/>
      <c r="D1" s="741"/>
      <c r="E1" s="741"/>
      <c r="F1" s="741"/>
      <c r="G1" s="741"/>
      <c r="H1" s="741"/>
      <c r="I1" s="741"/>
      <c r="J1" s="741"/>
      <c r="K1" s="741"/>
    </row>
    <row r="2" spans="1:11" ht="13.5" customHeight="1">
      <c r="A2" s="742" t="str">
        <f>'4-14商誉'!A2</f>
        <v>评估基准日：2018年6月14日</v>
      </c>
      <c r="B2" s="743"/>
      <c r="C2" s="743"/>
      <c r="D2" s="743"/>
      <c r="E2" s="743"/>
      <c r="F2" s="743"/>
      <c r="G2" s="767"/>
      <c r="H2" s="767"/>
      <c r="I2" s="767"/>
      <c r="J2" s="767"/>
      <c r="K2" s="767"/>
    </row>
    <row r="3" spans="1:11" ht="13.5" customHeight="1">
      <c r="A3" s="5"/>
      <c r="B3" s="5"/>
      <c r="C3" s="5"/>
      <c r="D3" s="5"/>
      <c r="E3" s="5"/>
      <c r="F3" s="5"/>
      <c r="G3" s="6"/>
      <c r="H3" s="6"/>
      <c r="I3" s="6"/>
      <c r="J3" s="6"/>
      <c r="K3" s="7" t="s">
        <v>669</v>
      </c>
    </row>
    <row r="4" spans="1:11" ht="15.75" customHeight="1">
      <c r="A4" s="31" t="str">
        <f>'4-14商誉'!A4</f>
        <v>被评估单位（或者产权持有单位）：威海万紫千红家具有限公司</v>
      </c>
      <c r="K4" s="8" t="s">
        <v>3</v>
      </c>
    </row>
    <row r="5" spans="1:11" s="25" customFormat="1" ht="27.75" customHeight="1">
      <c r="A5" s="97" t="s">
        <v>5</v>
      </c>
      <c r="B5" s="97" t="s">
        <v>670</v>
      </c>
      <c r="C5" s="97" t="s">
        <v>630</v>
      </c>
      <c r="D5" s="97" t="s">
        <v>671</v>
      </c>
      <c r="E5" s="97" t="s">
        <v>672</v>
      </c>
      <c r="F5" s="10" t="s">
        <v>90</v>
      </c>
      <c r="G5" s="97" t="s">
        <v>673</v>
      </c>
      <c r="H5" s="97" t="s">
        <v>91</v>
      </c>
      <c r="I5" s="97" t="s">
        <v>92</v>
      </c>
      <c r="J5" s="97" t="s">
        <v>126</v>
      </c>
      <c r="K5" s="97" t="s">
        <v>8</v>
      </c>
    </row>
    <row r="6" spans="1:11" ht="15.75" customHeight="1">
      <c r="A6" s="11">
        <v>1</v>
      </c>
      <c r="B6" s="9"/>
      <c r="C6" s="102"/>
      <c r="D6" s="14"/>
      <c r="E6" s="11"/>
      <c r="F6" s="14"/>
      <c r="G6" s="11"/>
      <c r="H6" s="63"/>
      <c r="I6" s="14"/>
      <c r="J6" s="14"/>
      <c r="K6" s="15"/>
    </row>
    <row r="7" spans="1:11" ht="15.75" customHeight="1">
      <c r="A7" s="11"/>
      <c r="B7" s="80"/>
      <c r="C7" s="12"/>
      <c r="D7" s="14"/>
      <c r="E7" s="11"/>
      <c r="F7" s="103"/>
      <c r="G7" s="11"/>
      <c r="H7" s="14"/>
      <c r="I7" s="14"/>
      <c r="J7" s="14" t="s">
        <v>141</v>
      </c>
      <c r="K7" s="15"/>
    </row>
    <row r="8" spans="1:11" ht="15.75" customHeight="1">
      <c r="A8" s="11"/>
      <c r="B8" s="16"/>
      <c r="C8" s="12"/>
      <c r="D8" s="14"/>
      <c r="E8" s="11"/>
      <c r="F8" s="14"/>
      <c r="G8" s="11"/>
      <c r="H8" s="14"/>
      <c r="I8" s="14"/>
      <c r="J8" s="14" t="s">
        <v>141</v>
      </c>
      <c r="K8" s="15"/>
    </row>
    <row r="9" spans="1:11" ht="15.75" customHeight="1">
      <c r="A9" s="11"/>
      <c r="B9" s="16"/>
      <c r="C9" s="12"/>
      <c r="D9" s="14"/>
      <c r="E9" s="11"/>
      <c r="F9" s="14"/>
      <c r="G9" s="11"/>
      <c r="H9" s="14"/>
      <c r="I9" s="14"/>
      <c r="J9" s="14" t="s">
        <v>141</v>
      </c>
      <c r="K9" s="15"/>
    </row>
    <row r="10" spans="1:11" ht="15.75" customHeight="1">
      <c r="A10" s="11"/>
      <c r="B10" s="16"/>
      <c r="C10" s="12"/>
      <c r="D10" s="14"/>
      <c r="E10" s="11"/>
      <c r="F10" s="14"/>
      <c r="G10" s="11"/>
      <c r="H10" s="14"/>
      <c r="I10" s="14"/>
      <c r="J10" s="14" t="s">
        <v>141</v>
      </c>
      <c r="K10" s="15"/>
    </row>
    <row r="11" spans="1:11" ht="15.75" customHeight="1">
      <c r="A11" s="11"/>
      <c r="B11" s="16"/>
      <c r="C11" s="12"/>
      <c r="D11" s="14"/>
      <c r="E11" s="11"/>
      <c r="F11" s="14"/>
      <c r="G11" s="11"/>
      <c r="H11" s="14"/>
      <c r="I11" s="14"/>
      <c r="J11" s="14" t="s">
        <v>141</v>
      </c>
      <c r="K11" s="15"/>
    </row>
    <row r="12" spans="1:11" ht="15.75" customHeight="1">
      <c r="A12" s="11"/>
      <c r="B12" s="16"/>
      <c r="C12" s="12"/>
      <c r="D12" s="14"/>
      <c r="E12" s="11"/>
      <c r="F12" s="14"/>
      <c r="G12" s="11"/>
      <c r="H12" s="14"/>
      <c r="I12" s="14"/>
      <c r="J12" s="14" t="s">
        <v>141</v>
      </c>
      <c r="K12" s="15"/>
    </row>
    <row r="13" spans="1:11" ht="15.75" customHeight="1">
      <c r="A13" s="11"/>
      <c r="B13" s="16"/>
      <c r="C13" s="12"/>
      <c r="D13" s="14"/>
      <c r="E13" s="11"/>
      <c r="F13" s="14"/>
      <c r="G13" s="11"/>
      <c r="H13" s="14"/>
      <c r="I13" s="14"/>
      <c r="J13" s="14" t="s">
        <v>141</v>
      </c>
      <c r="K13" s="15"/>
    </row>
    <row r="14" spans="1:11" ht="15.75" customHeight="1">
      <c r="A14" s="11"/>
      <c r="B14" s="16"/>
      <c r="C14" s="12"/>
      <c r="D14" s="14"/>
      <c r="E14" s="11"/>
      <c r="F14" s="14"/>
      <c r="G14" s="11"/>
      <c r="H14" s="14"/>
      <c r="I14" s="14"/>
      <c r="J14" s="14" t="s">
        <v>141</v>
      </c>
      <c r="K14" s="15"/>
    </row>
    <row r="15" spans="1:11" ht="15.75" customHeight="1">
      <c r="A15" s="11"/>
      <c r="B15" s="80"/>
      <c r="C15" s="12"/>
      <c r="D15" s="14"/>
      <c r="E15" s="11"/>
      <c r="F15" s="14"/>
      <c r="G15" s="11"/>
      <c r="H15" s="14"/>
      <c r="I15" s="14"/>
      <c r="J15" s="14"/>
      <c r="K15" s="15"/>
    </row>
    <row r="16" spans="1:11" ht="15.75" customHeight="1">
      <c r="A16" s="747" t="s">
        <v>674</v>
      </c>
      <c r="B16" s="748"/>
      <c r="C16" s="12"/>
      <c r="D16" s="14"/>
      <c r="E16" s="11"/>
      <c r="F16" s="14">
        <f>SUM(F6:F15)</f>
        <v>0</v>
      </c>
      <c r="G16" s="11"/>
      <c r="H16" s="14">
        <f>H6</f>
        <v>0</v>
      </c>
      <c r="I16" s="14">
        <f>I6</f>
        <v>0</v>
      </c>
      <c r="J16" s="14"/>
      <c r="K16" s="15"/>
    </row>
    <row r="17" spans="1:11" ht="15.75" customHeight="1">
      <c r="A17" s="3" t="str">
        <f>'4-13开发支出'!A15</f>
        <v>被评估单位（或者产权持有单位）填表人：</v>
      </c>
      <c r="G17" s="749" t="s">
        <v>648</v>
      </c>
      <c r="H17" s="749"/>
      <c r="I17" s="749"/>
      <c r="J17" s="749"/>
      <c r="K17" s="749"/>
    </row>
    <row r="18" spans="1:11" ht="15.75" customHeight="1">
      <c r="A18" s="3" t="str">
        <f>'4-13开发支出'!A16</f>
        <v>填表日期：2018年8月10日</v>
      </c>
      <c r="G18" s="793" t="s">
        <v>183</v>
      </c>
      <c r="H18" s="750"/>
      <c r="I18" s="750"/>
      <c r="J18" s="750"/>
      <c r="K18" s="750"/>
    </row>
  </sheetData>
  <sheetProtection/>
  <mergeCells count="5">
    <mergeCell ref="G18:K18"/>
    <mergeCell ref="A1:K1"/>
    <mergeCell ref="A2:K2"/>
    <mergeCell ref="A16:B16"/>
    <mergeCell ref="G17:K17"/>
  </mergeCells>
  <printOptions horizontalCentered="1"/>
  <pageMargins left="1" right="1" top="0.87" bottom="0.87" header="1.06" footer="0.51"/>
  <pageSetup fitToHeight="0" fitToWidth="1" horizontalDpi="300" verticalDpi="300" orientation="landscape" paperSize="9" scale="96" r:id="rId3"/>
  <legacyDrawing r:id="rId2"/>
</worksheet>
</file>

<file path=xl/worksheets/sheet66.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
      <selection activeCell="D27" sqref="D27:E27"/>
    </sheetView>
  </sheetViews>
  <sheetFormatPr defaultColWidth="9.00390625" defaultRowHeight="15.75" customHeight="1"/>
  <cols>
    <col min="1" max="1" width="8.375" style="3" customWidth="1"/>
    <col min="2" max="2" width="29.75390625" style="3" customWidth="1"/>
    <col min="3" max="3" width="13.625" style="3" customWidth="1"/>
    <col min="4" max="4" width="20.375" style="3" customWidth="1"/>
    <col min="5" max="5" width="21.75390625" style="3" customWidth="1"/>
    <col min="6" max="6" width="16.75390625" style="3" customWidth="1"/>
    <col min="7" max="16384" width="9.00390625" style="3" customWidth="1"/>
  </cols>
  <sheetData>
    <row r="1" spans="1:6" s="1" customFormat="1" ht="30" customHeight="1">
      <c r="A1" s="740" t="s">
        <v>675</v>
      </c>
      <c r="B1" s="807"/>
      <c r="C1" s="807"/>
      <c r="D1" s="807"/>
      <c r="E1" s="807"/>
      <c r="F1" s="807"/>
    </row>
    <row r="2" spans="1:6" ht="13.5" customHeight="1">
      <c r="A2" s="742" t="str">
        <f>'4-15长期待摊费用'!A2</f>
        <v>评估基准日：2018年6月14日</v>
      </c>
      <c r="B2" s="743"/>
      <c r="C2" s="743"/>
      <c r="D2" s="743"/>
      <c r="E2" s="743"/>
      <c r="F2" s="743"/>
    </row>
    <row r="3" spans="1:6" ht="13.5" customHeight="1">
      <c r="A3" s="5"/>
      <c r="B3" s="5"/>
      <c r="C3" s="5"/>
      <c r="D3" s="5"/>
      <c r="E3" s="5"/>
      <c r="F3" s="37" t="s">
        <v>676</v>
      </c>
    </row>
    <row r="4" spans="1:6" ht="15.75" customHeight="1">
      <c r="A4" s="31" t="str">
        <f>'4-15长期待摊费用'!A4</f>
        <v>被评估单位（或者产权持有单位）：威海万紫千红家具有限公司</v>
      </c>
      <c r="F4" s="8" t="s">
        <v>3</v>
      </c>
    </row>
    <row r="5" spans="1:6" s="2" customFormat="1" ht="15.75" customHeight="1">
      <c r="A5" s="9" t="s">
        <v>5</v>
      </c>
      <c r="B5" s="9" t="s">
        <v>664</v>
      </c>
      <c r="C5" s="9" t="s">
        <v>257</v>
      </c>
      <c r="D5" s="10" t="s">
        <v>90</v>
      </c>
      <c r="E5" s="9" t="s">
        <v>91</v>
      </c>
      <c r="F5" s="9" t="s">
        <v>8</v>
      </c>
    </row>
    <row r="6" spans="1:6" ht="15.75" customHeight="1">
      <c r="A6" s="11"/>
      <c r="B6" s="16"/>
      <c r="C6" s="12"/>
      <c r="D6" s="21"/>
      <c r="E6" s="21"/>
      <c r="F6" s="15"/>
    </row>
    <row r="7" spans="1:6" ht="15.75" customHeight="1">
      <c r="A7" s="11"/>
      <c r="B7" s="16"/>
      <c r="C7" s="12"/>
      <c r="D7" s="21"/>
      <c r="E7" s="21"/>
      <c r="F7" s="15"/>
    </row>
    <row r="8" spans="1:6" ht="15.75" customHeight="1">
      <c r="A8" s="11"/>
      <c r="B8" s="16"/>
      <c r="C8" s="12"/>
      <c r="D8" s="21"/>
      <c r="E8" s="21"/>
      <c r="F8" s="15"/>
    </row>
    <row r="9" spans="1:6" ht="15.75" customHeight="1">
      <c r="A9" s="11"/>
      <c r="B9" s="16"/>
      <c r="C9" s="12"/>
      <c r="D9" s="21"/>
      <c r="E9" s="21"/>
      <c r="F9" s="15"/>
    </row>
    <row r="10" spans="1:6" ht="15.75" customHeight="1">
      <c r="A10" s="11"/>
      <c r="B10" s="16"/>
      <c r="C10" s="12"/>
      <c r="D10" s="21"/>
      <c r="E10" s="21"/>
      <c r="F10" s="15"/>
    </row>
    <row r="11" spans="1:6" ht="15.75" customHeight="1">
      <c r="A11" s="11"/>
      <c r="B11" s="16"/>
      <c r="C11" s="12"/>
      <c r="D11" s="21"/>
      <c r="E11" s="21"/>
      <c r="F11" s="15"/>
    </row>
    <row r="12" spans="1:6" ht="15.75" customHeight="1">
      <c r="A12" s="11"/>
      <c r="B12" s="16"/>
      <c r="C12" s="12"/>
      <c r="D12" s="21"/>
      <c r="E12" s="21"/>
      <c r="F12" s="15"/>
    </row>
    <row r="13" spans="1:6" ht="15.75" customHeight="1">
      <c r="A13" s="11"/>
      <c r="B13" s="16"/>
      <c r="C13" s="12"/>
      <c r="D13" s="21"/>
      <c r="E13" s="21"/>
      <c r="F13" s="15"/>
    </row>
    <row r="14" spans="1:6" ht="15.75" customHeight="1">
      <c r="A14" s="11"/>
      <c r="B14" s="16"/>
      <c r="C14" s="12"/>
      <c r="D14" s="21"/>
      <c r="E14" s="21"/>
      <c r="F14" s="15"/>
    </row>
    <row r="15" spans="1:6" ht="15.75" customHeight="1">
      <c r="A15" s="11"/>
      <c r="B15" s="16"/>
      <c r="C15" s="12"/>
      <c r="D15" s="21"/>
      <c r="E15" s="21"/>
      <c r="F15" s="15"/>
    </row>
    <row r="16" spans="1:6" ht="15.75" customHeight="1">
      <c r="A16" s="11"/>
      <c r="B16" s="16"/>
      <c r="C16" s="12"/>
      <c r="D16" s="21"/>
      <c r="E16" s="21"/>
      <c r="F16" s="15"/>
    </row>
    <row r="17" spans="1:6" ht="15.75" customHeight="1">
      <c r="A17" s="11"/>
      <c r="B17" s="16"/>
      <c r="C17" s="12"/>
      <c r="D17" s="21"/>
      <c r="E17" s="21"/>
      <c r="F17" s="15"/>
    </row>
    <row r="18" spans="1:6" ht="15.75" customHeight="1">
      <c r="A18" s="11"/>
      <c r="B18" s="16"/>
      <c r="C18" s="12"/>
      <c r="D18" s="21"/>
      <c r="E18" s="21"/>
      <c r="F18" s="15"/>
    </row>
    <row r="19" spans="1:6" ht="15.75" customHeight="1">
      <c r="A19" s="11"/>
      <c r="B19" s="16"/>
      <c r="C19" s="12"/>
      <c r="D19" s="21"/>
      <c r="E19" s="21"/>
      <c r="F19" s="15"/>
    </row>
    <row r="20" spans="1:6" ht="15.75" customHeight="1">
      <c r="A20" s="11"/>
      <c r="B20" s="16"/>
      <c r="C20" s="12"/>
      <c r="D20" s="21"/>
      <c r="E20" s="21"/>
      <c r="F20" s="15"/>
    </row>
    <row r="21" spans="1:6" ht="15.75" customHeight="1">
      <c r="A21" s="11"/>
      <c r="B21" s="16"/>
      <c r="C21" s="12"/>
      <c r="D21" s="21"/>
      <c r="E21" s="21"/>
      <c r="F21" s="15"/>
    </row>
    <row r="22" spans="1:6" ht="15.75" customHeight="1">
      <c r="A22" s="11"/>
      <c r="B22" s="16"/>
      <c r="C22" s="12"/>
      <c r="D22" s="21"/>
      <c r="E22" s="21"/>
      <c r="F22" s="15"/>
    </row>
    <row r="23" spans="1:6" ht="15.75" customHeight="1">
      <c r="A23" s="11"/>
      <c r="B23" s="16"/>
      <c r="C23" s="12"/>
      <c r="D23" s="21"/>
      <c r="E23" s="21"/>
      <c r="F23" s="15"/>
    </row>
    <row r="24" spans="1:6" ht="15.75" customHeight="1">
      <c r="A24" s="11"/>
      <c r="B24" s="16"/>
      <c r="C24" s="12"/>
      <c r="D24" s="21"/>
      <c r="E24" s="21"/>
      <c r="F24" s="15"/>
    </row>
    <row r="25" spans="1:6" ht="15.75" customHeight="1">
      <c r="A25" s="11"/>
      <c r="B25" s="16"/>
      <c r="C25" s="12"/>
      <c r="D25" s="21"/>
      <c r="E25" s="21"/>
      <c r="F25" s="15"/>
    </row>
    <row r="26" spans="1:6" ht="15.75" customHeight="1">
      <c r="A26" s="11"/>
      <c r="B26" s="16"/>
      <c r="C26" s="12"/>
      <c r="D26" s="21"/>
      <c r="E26" s="21"/>
      <c r="F26" s="15"/>
    </row>
    <row r="27" spans="1:6" ht="15.75" customHeight="1">
      <c r="A27" s="747" t="s">
        <v>674</v>
      </c>
      <c r="B27" s="748"/>
      <c r="C27" s="12"/>
      <c r="D27" s="21">
        <f>SUM(D6:D26)</f>
        <v>0</v>
      </c>
      <c r="E27" s="21">
        <f>SUM(E6:E26)</f>
        <v>0</v>
      </c>
      <c r="F27" s="15"/>
    </row>
    <row r="28" spans="1:6" ht="15.75" customHeight="1">
      <c r="A28" s="775" t="s">
        <v>232</v>
      </c>
      <c r="B28" s="775"/>
      <c r="C28" s="775"/>
      <c r="D28" s="775"/>
      <c r="E28" s="919" t="str">
        <f>'4-15长期待摊费用'!G17</f>
        <v>评估人员：张耀文</v>
      </c>
      <c r="F28" s="919"/>
    </row>
    <row r="29" ht="15.75" customHeight="1">
      <c r="A29" s="23" t="s">
        <v>233</v>
      </c>
    </row>
  </sheetData>
  <sheetProtection/>
  <mergeCells count="5">
    <mergeCell ref="A1:F1"/>
    <mergeCell ref="A2:F2"/>
    <mergeCell ref="A27:B27"/>
    <mergeCell ref="A28:D28"/>
    <mergeCell ref="E28:F28"/>
  </mergeCells>
  <printOptions horizontalCentered="1"/>
  <pageMargins left="1" right="1" top="0.87" bottom="0.87" header="1.06" footer="0.51"/>
  <pageSetup fitToHeight="0" fitToWidth="1" horizontalDpi="300" verticalDpi="300" orientation="landscape" paperSize="9" r:id="rId1"/>
</worksheet>
</file>

<file path=xl/worksheets/sheet67.xml><?xml version="1.0" encoding="utf-8"?>
<worksheet xmlns="http://schemas.openxmlformats.org/spreadsheetml/2006/main" xmlns:r="http://schemas.openxmlformats.org/officeDocument/2006/relationships">
  <sheetPr>
    <pageSetUpPr fitToPage="1"/>
  </sheetPr>
  <dimension ref="A1:H29"/>
  <sheetViews>
    <sheetView zoomScalePageLayoutView="0" workbookViewId="0" topLeftCell="A1">
      <selection activeCell="G26" sqref="G26"/>
    </sheetView>
  </sheetViews>
  <sheetFormatPr defaultColWidth="9.00390625" defaultRowHeight="15.75" customHeight="1"/>
  <cols>
    <col min="1" max="1" width="7.625" style="3" customWidth="1"/>
    <col min="2" max="2" width="23.00390625" style="3" customWidth="1"/>
    <col min="3" max="3" width="11.00390625" style="3" customWidth="1"/>
    <col min="4" max="5" width="13.25390625" style="3" customWidth="1"/>
    <col min="6" max="6" width="12.875" style="3" customWidth="1"/>
    <col min="7" max="7" width="12.375" style="3" customWidth="1"/>
    <col min="8" max="8" width="17.375" style="3" customWidth="1"/>
    <col min="9" max="16384" width="9.00390625" style="3" customWidth="1"/>
  </cols>
  <sheetData>
    <row r="1" spans="1:8" s="1" customFormat="1" ht="30" customHeight="1">
      <c r="A1" s="740" t="s">
        <v>677</v>
      </c>
      <c r="B1" s="741"/>
      <c r="C1" s="741"/>
      <c r="D1" s="741"/>
      <c r="E1" s="741"/>
      <c r="F1" s="741"/>
      <c r="G1" s="741"/>
      <c r="H1" s="741"/>
    </row>
    <row r="2" spans="1:8" ht="13.5" customHeight="1">
      <c r="A2" s="742" t="str">
        <f>'4-16递延所得税资产'!A2</f>
        <v>评估基准日：2018年6月14日</v>
      </c>
      <c r="B2" s="743"/>
      <c r="C2" s="743"/>
      <c r="D2" s="743"/>
      <c r="E2" s="743"/>
      <c r="F2" s="743"/>
      <c r="G2" s="743"/>
      <c r="H2" s="767"/>
    </row>
    <row r="3" spans="1:8" ht="13.5" customHeight="1">
      <c r="A3" s="5"/>
      <c r="B3" s="5"/>
      <c r="C3" s="5"/>
      <c r="D3" s="5"/>
      <c r="E3" s="5"/>
      <c r="F3" s="5"/>
      <c r="G3" s="5"/>
      <c r="H3" s="7" t="s">
        <v>678</v>
      </c>
    </row>
    <row r="4" spans="1:8" ht="15.75" customHeight="1">
      <c r="A4" s="921" t="str">
        <f>'4-16递延所得税资产'!A4</f>
        <v>被评估单位（或者产权持有单位）：威海万紫千红家具有限公司</v>
      </c>
      <c r="B4" s="921"/>
      <c r="C4" s="921"/>
      <c r="D4" s="921"/>
      <c r="H4" s="8" t="s">
        <v>3</v>
      </c>
    </row>
    <row r="5" spans="1:8" s="2" customFormat="1" ht="15.75" customHeight="1">
      <c r="A5" s="9" t="s">
        <v>5</v>
      </c>
      <c r="B5" s="9" t="s">
        <v>664</v>
      </c>
      <c r="C5" s="9" t="s">
        <v>421</v>
      </c>
      <c r="D5" s="10" t="s">
        <v>90</v>
      </c>
      <c r="E5" s="9" t="s">
        <v>91</v>
      </c>
      <c r="F5" s="9" t="s">
        <v>92</v>
      </c>
      <c r="G5" s="9" t="s">
        <v>126</v>
      </c>
      <c r="H5" s="9" t="s">
        <v>8</v>
      </c>
    </row>
    <row r="6" spans="1:8" ht="15.75" customHeight="1">
      <c r="A6" s="11"/>
      <c r="B6" s="16"/>
      <c r="C6" s="12"/>
      <c r="D6" s="14"/>
      <c r="E6" s="14"/>
      <c r="F6" s="14"/>
      <c r="G6" s="14" t="s">
        <v>141</v>
      </c>
      <c r="H6" s="15"/>
    </row>
    <row r="7" spans="1:8" ht="15.75" customHeight="1">
      <c r="A7" s="11"/>
      <c r="B7" s="16"/>
      <c r="C7" s="12"/>
      <c r="D7" s="14"/>
      <c r="E7" s="14"/>
      <c r="F7" s="14"/>
      <c r="G7" s="14" t="s">
        <v>141</v>
      </c>
      <c r="H7" s="15"/>
    </row>
    <row r="8" spans="1:8" ht="15.75" customHeight="1">
      <c r="A8" s="11"/>
      <c r="B8" s="16"/>
      <c r="C8" s="12"/>
      <c r="D8" s="14"/>
      <c r="E8" s="14"/>
      <c r="F8" s="14"/>
      <c r="G8" s="14" t="s">
        <v>141</v>
      </c>
      <c r="H8" s="15"/>
    </row>
    <row r="9" spans="1:8" ht="15.75" customHeight="1">
      <c r="A9" s="11"/>
      <c r="B9" s="16"/>
      <c r="C9" s="12"/>
      <c r="D9" s="14"/>
      <c r="E9" s="14"/>
      <c r="F9" s="14"/>
      <c r="G9" s="14" t="s">
        <v>141</v>
      </c>
      <c r="H9" s="15"/>
    </row>
    <row r="10" spans="1:8" ht="15.75" customHeight="1">
      <c r="A10" s="11"/>
      <c r="B10" s="16"/>
      <c r="C10" s="12"/>
      <c r="D10" s="14"/>
      <c r="E10" s="14"/>
      <c r="F10" s="14"/>
      <c r="G10" s="14" t="s">
        <v>141</v>
      </c>
      <c r="H10" s="15"/>
    </row>
    <row r="11" spans="1:8" ht="15.75" customHeight="1">
      <c r="A11" s="11"/>
      <c r="B11" s="16"/>
      <c r="C11" s="12"/>
      <c r="D11" s="14"/>
      <c r="E11" s="14"/>
      <c r="F11" s="14"/>
      <c r="G11" s="14" t="s">
        <v>141</v>
      </c>
      <c r="H11" s="15"/>
    </row>
    <row r="12" spans="1:8" ht="15.75" customHeight="1">
      <c r="A12" s="11"/>
      <c r="B12" s="16"/>
      <c r="C12" s="12"/>
      <c r="D12" s="14"/>
      <c r="E12" s="14"/>
      <c r="F12" s="14"/>
      <c r="G12" s="14" t="s">
        <v>141</v>
      </c>
      <c r="H12" s="15"/>
    </row>
    <row r="13" spans="1:8" ht="15.75" customHeight="1">
      <c r="A13" s="11"/>
      <c r="B13" s="16"/>
      <c r="C13" s="12"/>
      <c r="D13" s="14"/>
      <c r="E13" s="14"/>
      <c r="F13" s="14"/>
      <c r="G13" s="14" t="s">
        <v>141</v>
      </c>
      <c r="H13" s="15"/>
    </row>
    <row r="14" spans="1:8" ht="15.75" customHeight="1">
      <c r="A14" s="11"/>
      <c r="B14" s="16"/>
      <c r="C14" s="12"/>
      <c r="D14" s="14"/>
      <c r="E14" s="14"/>
      <c r="F14" s="14"/>
      <c r="G14" s="14" t="s">
        <v>141</v>
      </c>
      <c r="H14" s="15"/>
    </row>
    <row r="15" spans="1:8" ht="15.75" customHeight="1">
      <c r="A15" s="11"/>
      <c r="B15" s="16"/>
      <c r="C15" s="12"/>
      <c r="D15" s="14"/>
      <c r="E15" s="14"/>
      <c r="F15" s="14"/>
      <c r="G15" s="14" t="s">
        <v>141</v>
      </c>
      <c r="H15" s="15"/>
    </row>
    <row r="16" spans="1:8" ht="15.75" customHeight="1">
      <c r="A16" s="11"/>
      <c r="B16" s="16"/>
      <c r="C16" s="12"/>
      <c r="D16" s="14"/>
      <c r="E16" s="14"/>
      <c r="F16" s="14"/>
      <c r="G16" s="14" t="s">
        <v>141</v>
      </c>
      <c r="H16" s="15"/>
    </row>
    <row r="17" spans="1:8" ht="15.75" customHeight="1">
      <c r="A17" s="11"/>
      <c r="B17" s="16"/>
      <c r="C17" s="12"/>
      <c r="D17" s="14"/>
      <c r="E17" s="14"/>
      <c r="F17" s="14"/>
      <c r="G17" s="14" t="s">
        <v>141</v>
      </c>
      <c r="H17" s="15"/>
    </row>
    <row r="18" spans="1:8" ht="15.75" customHeight="1">
      <c r="A18" s="11"/>
      <c r="B18" s="16"/>
      <c r="C18" s="12"/>
      <c r="D18" s="14"/>
      <c r="E18" s="14"/>
      <c r="F18" s="14"/>
      <c r="G18" s="14" t="s">
        <v>141</v>
      </c>
      <c r="H18" s="15"/>
    </row>
    <row r="19" spans="1:8" ht="15.75" customHeight="1">
      <c r="A19" s="11"/>
      <c r="B19" s="16"/>
      <c r="C19" s="12"/>
      <c r="D19" s="14"/>
      <c r="E19" s="14"/>
      <c r="F19" s="14"/>
      <c r="G19" s="14" t="s">
        <v>141</v>
      </c>
      <c r="H19" s="15"/>
    </row>
    <row r="20" spans="1:8" ht="15.75" customHeight="1">
      <c r="A20" s="11"/>
      <c r="B20" s="16"/>
      <c r="C20" s="12"/>
      <c r="D20" s="14"/>
      <c r="E20" s="14"/>
      <c r="F20" s="14"/>
      <c r="G20" s="14" t="s">
        <v>141</v>
      </c>
      <c r="H20" s="15"/>
    </row>
    <row r="21" spans="1:8" ht="15.75" customHeight="1">
      <c r="A21" s="11"/>
      <c r="B21" s="16"/>
      <c r="C21" s="12"/>
      <c r="D21" s="14"/>
      <c r="E21" s="14"/>
      <c r="F21" s="14"/>
      <c r="G21" s="14" t="s">
        <v>141</v>
      </c>
      <c r="H21" s="15"/>
    </row>
    <row r="22" spans="1:8" ht="15.75" customHeight="1">
      <c r="A22" s="11"/>
      <c r="B22" s="16"/>
      <c r="C22" s="12"/>
      <c r="D22" s="14"/>
      <c r="E22" s="14"/>
      <c r="F22" s="14"/>
      <c r="G22" s="14" t="s">
        <v>141</v>
      </c>
      <c r="H22" s="15"/>
    </row>
    <row r="23" spans="1:8" ht="15.75" customHeight="1">
      <c r="A23" s="11"/>
      <c r="B23" s="16"/>
      <c r="C23" s="12"/>
      <c r="D23" s="14"/>
      <c r="E23" s="14"/>
      <c r="F23" s="14"/>
      <c r="G23" s="14" t="s">
        <v>141</v>
      </c>
      <c r="H23" s="15"/>
    </row>
    <row r="24" spans="1:8" ht="15.75" customHeight="1">
      <c r="A24" s="11"/>
      <c r="B24" s="16"/>
      <c r="C24" s="12"/>
      <c r="D24" s="14"/>
      <c r="E24" s="14"/>
      <c r="F24" s="14"/>
      <c r="G24" s="14" t="s">
        <v>141</v>
      </c>
      <c r="H24" s="15"/>
    </row>
    <row r="25" spans="1:8" ht="15.75" customHeight="1">
      <c r="A25" s="11"/>
      <c r="B25" s="16"/>
      <c r="C25" s="12"/>
      <c r="D25" s="14"/>
      <c r="E25" s="14"/>
      <c r="F25" s="14"/>
      <c r="G25" s="14" t="s">
        <v>141</v>
      </c>
      <c r="H25" s="15"/>
    </row>
    <row r="26" spans="1:8" ht="15.75" customHeight="1">
      <c r="A26" s="11"/>
      <c r="B26" s="16"/>
      <c r="C26" s="12"/>
      <c r="D26" s="14"/>
      <c r="E26" s="14"/>
      <c r="F26" s="14"/>
      <c r="G26" s="14"/>
      <c r="H26" s="15"/>
    </row>
    <row r="27" spans="1:8" ht="15.75" customHeight="1">
      <c r="A27" s="747" t="s">
        <v>674</v>
      </c>
      <c r="B27" s="748"/>
      <c r="C27" s="12"/>
      <c r="D27" s="14">
        <f>SUM(D6:D26)</f>
        <v>0</v>
      </c>
      <c r="E27" s="14">
        <f>SUM(E6:E26)</f>
        <v>0</v>
      </c>
      <c r="F27" s="14">
        <f>SUM(F6:F26)</f>
        <v>0</v>
      </c>
      <c r="G27" s="14" t="s">
        <v>141</v>
      </c>
      <c r="H27" s="15"/>
    </row>
    <row r="28" spans="1:8" ht="15.75" customHeight="1">
      <c r="A28" s="775" t="s">
        <v>232</v>
      </c>
      <c r="B28" s="775"/>
      <c r="C28" s="775"/>
      <c r="D28" s="775"/>
      <c r="E28" s="920" t="str">
        <f>'4-16递延所得税资产'!E28</f>
        <v>评估人员：张耀文</v>
      </c>
      <c r="F28" s="826"/>
      <c r="G28" s="826"/>
      <c r="H28" s="826"/>
    </row>
    <row r="29" ht="15.75" customHeight="1">
      <c r="A29" s="23" t="s">
        <v>233</v>
      </c>
    </row>
  </sheetData>
  <sheetProtection/>
  <mergeCells count="6">
    <mergeCell ref="A28:D28"/>
    <mergeCell ref="E28:H28"/>
    <mergeCell ref="A1:H1"/>
    <mergeCell ref="A2:H2"/>
    <mergeCell ref="A4:D4"/>
    <mergeCell ref="A27:B27"/>
  </mergeCells>
  <printOptions horizontalCentered="1"/>
  <pageMargins left="1" right="1" top="0.87" bottom="0.87" header="1.06" footer="0.51"/>
  <pageSetup fitToHeight="0" fitToWidth="1" horizontalDpi="300" verticalDpi="300" orientation="landscape" paperSize="9" r:id="rId3"/>
  <legacyDrawing r:id="rId2"/>
</worksheet>
</file>

<file path=xl/worksheets/sheet68.xml><?xml version="1.0" encoding="utf-8"?>
<worksheet xmlns="http://schemas.openxmlformats.org/spreadsheetml/2006/main" xmlns:r="http://schemas.openxmlformats.org/officeDocument/2006/relationships">
  <sheetPr>
    <tabColor rgb="FF00B050"/>
    <pageSetUpPr fitToPage="1"/>
  </sheetPr>
  <dimension ref="A1:F23"/>
  <sheetViews>
    <sheetView zoomScalePageLayoutView="0" workbookViewId="0" topLeftCell="A1">
      <selection activeCell="C19" sqref="C19"/>
    </sheetView>
  </sheetViews>
  <sheetFormatPr defaultColWidth="9.00390625" defaultRowHeight="15.75" customHeight="1"/>
  <cols>
    <col min="1" max="1" width="8.375" style="3" customWidth="1"/>
    <col min="2" max="2" width="27.25390625" style="3" customWidth="1"/>
    <col min="3" max="6" width="18.875" style="3" customWidth="1"/>
    <col min="7" max="16384" width="9.00390625" style="3" customWidth="1"/>
  </cols>
  <sheetData>
    <row r="1" spans="1:6" s="1" customFormat="1" ht="30" customHeight="1">
      <c r="A1" s="740" t="s">
        <v>679</v>
      </c>
      <c r="B1" s="741"/>
      <c r="C1" s="741"/>
      <c r="D1" s="741"/>
      <c r="E1" s="741"/>
      <c r="F1" s="741"/>
    </row>
    <row r="2" spans="1:6" ht="13.5" customHeight="1">
      <c r="A2" s="742" t="str">
        <f>'4-17其他非流动资产'!A2</f>
        <v>评估基准日：2018年6月14日</v>
      </c>
      <c r="B2" s="743"/>
      <c r="C2" s="743"/>
      <c r="D2" s="743"/>
      <c r="E2" s="743"/>
      <c r="F2" s="743"/>
    </row>
    <row r="3" spans="1:6" ht="13.5" customHeight="1">
      <c r="A3" s="5"/>
      <c r="B3" s="5"/>
      <c r="C3" s="5"/>
      <c r="D3" s="5"/>
      <c r="E3" s="5"/>
      <c r="F3" s="37" t="s">
        <v>680</v>
      </c>
    </row>
    <row r="4" spans="1:6" ht="15.75" customHeight="1">
      <c r="A4" s="921" t="str">
        <f>'4-17其他非流动资产'!A4</f>
        <v>被评估单位（或者产权持有单位）：威海万紫千红家具有限公司</v>
      </c>
      <c r="B4" s="921"/>
      <c r="C4" s="921"/>
      <c r="F4" s="38" t="s">
        <v>3</v>
      </c>
    </row>
    <row r="5" spans="1:6" s="36" customFormat="1" ht="15.75" customHeight="1">
      <c r="A5" s="39" t="s">
        <v>169</v>
      </c>
      <c r="B5" s="39" t="s">
        <v>125</v>
      </c>
      <c r="C5" s="39" t="s">
        <v>90</v>
      </c>
      <c r="D5" s="39" t="s">
        <v>91</v>
      </c>
      <c r="E5" s="81" t="s">
        <v>431</v>
      </c>
      <c r="F5" s="39" t="s">
        <v>126</v>
      </c>
    </row>
    <row r="6" spans="1:6" ht="15.75" customHeight="1">
      <c r="A6" s="39" t="s">
        <v>681</v>
      </c>
      <c r="B6" s="59" t="s">
        <v>144</v>
      </c>
      <c r="C6" s="13"/>
      <c r="D6" s="14"/>
      <c r="E6" s="14"/>
      <c r="F6" s="63" t="s">
        <v>141</v>
      </c>
    </row>
    <row r="7" spans="1:6" ht="15.75" customHeight="1">
      <c r="A7" s="39" t="s">
        <v>682</v>
      </c>
      <c r="B7" s="59" t="s">
        <v>145</v>
      </c>
      <c r="C7" s="13"/>
      <c r="D7" s="14"/>
      <c r="E7" s="14"/>
      <c r="F7" s="63" t="s">
        <v>141</v>
      </c>
    </row>
    <row r="8" spans="1:6" ht="15.75" customHeight="1">
      <c r="A8" s="39" t="s">
        <v>683</v>
      </c>
      <c r="B8" s="59" t="s">
        <v>146</v>
      </c>
      <c r="C8" s="13"/>
      <c r="D8" s="14"/>
      <c r="E8" s="14"/>
      <c r="F8" s="63" t="s">
        <v>141</v>
      </c>
    </row>
    <row r="9" spans="1:6" ht="15.75" customHeight="1">
      <c r="A9" s="39" t="s">
        <v>684</v>
      </c>
      <c r="B9" s="59" t="s">
        <v>147</v>
      </c>
      <c r="C9" s="13"/>
      <c r="D9" s="14"/>
      <c r="E9" s="14"/>
      <c r="F9" s="63" t="s">
        <v>141</v>
      </c>
    </row>
    <row r="10" spans="1:6" ht="15.75" customHeight="1">
      <c r="A10" s="39" t="s">
        <v>685</v>
      </c>
      <c r="B10" s="59" t="s">
        <v>148</v>
      </c>
      <c r="C10" s="13"/>
      <c r="D10" s="13"/>
      <c r="E10" s="14"/>
      <c r="F10" s="63" t="s">
        <v>141</v>
      </c>
    </row>
    <row r="11" spans="1:6" ht="15.75" customHeight="1">
      <c r="A11" s="39" t="s">
        <v>686</v>
      </c>
      <c r="B11" s="59" t="s">
        <v>149</v>
      </c>
      <c r="C11" s="13">
        <f>'5-6应付职工薪酬'!D21</f>
        <v>0</v>
      </c>
      <c r="D11" s="13">
        <f>'5-6应付职工薪酬'!E21</f>
        <v>3639200.92</v>
      </c>
      <c r="E11" s="14"/>
      <c r="F11" s="63" t="s">
        <v>141</v>
      </c>
    </row>
    <row r="12" spans="1:6" ht="15.75" customHeight="1">
      <c r="A12" s="39" t="s">
        <v>687</v>
      </c>
      <c r="B12" s="99" t="s">
        <v>150</v>
      </c>
      <c r="C12" s="13"/>
      <c r="D12" s="14"/>
      <c r="E12" s="14"/>
      <c r="F12" s="63" t="s">
        <v>141</v>
      </c>
    </row>
    <row r="13" spans="1:6" ht="15.75" customHeight="1">
      <c r="A13" s="39" t="s">
        <v>688</v>
      </c>
      <c r="B13" s="59" t="s">
        <v>151</v>
      </c>
      <c r="C13" s="13"/>
      <c r="D13" s="14"/>
      <c r="E13" s="14"/>
      <c r="F13" s="63" t="s">
        <v>141</v>
      </c>
    </row>
    <row r="14" spans="1:6" ht="15.75" customHeight="1">
      <c r="A14" s="39" t="s">
        <v>689</v>
      </c>
      <c r="B14" s="59" t="s">
        <v>690</v>
      </c>
      <c r="C14" s="13"/>
      <c r="D14" s="14"/>
      <c r="E14" s="14"/>
      <c r="F14" s="63" t="s">
        <v>141</v>
      </c>
    </row>
    <row r="15" spans="1:6" ht="15.75" customHeight="1">
      <c r="A15" s="39" t="s">
        <v>691</v>
      </c>
      <c r="B15" s="59" t="s">
        <v>153</v>
      </c>
      <c r="C15" s="13">
        <f>'5-10其他应付款'!E14</f>
        <v>0</v>
      </c>
      <c r="D15" s="13">
        <f>'5-10其他应付款'!F14</f>
        <v>23766613.07</v>
      </c>
      <c r="E15" s="14"/>
      <c r="F15" s="63" t="s">
        <v>141</v>
      </c>
    </row>
    <row r="16" spans="1:6" ht="15.75" customHeight="1">
      <c r="A16" s="39" t="s">
        <v>692</v>
      </c>
      <c r="B16" s="59" t="s">
        <v>154</v>
      </c>
      <c r="C16" s="13"/>
      <c r="D16" s="14"/>
      <c r="E16" s="14"/>
      <c r="F16" s="63" t="s">
        <v>141</v>
      </c>
    </row>
    <row r="17" spans="1:6" ht="15.75" customHeight="1">
      <c r="A17" s="39" t="s">
        <v>693</v>
      </c>
      <c r="B17" s="99" t="s">
        <v>155</v>
      </c>
      <c r="C17" s="13"/>
      <c r="D17" s="13"/>
      <c r="E17" s="14"/>
      <c r="F17" s="63" t="s">
        <v>141</v>
      </c>
    </row>
    <row r="18" spans="1:6" ht="15.75" customHeight="1">
      <c r="A18" s="39" t="s">
        <v>694</v>
      </c>
      <c r="B18" s="99" t="s">
        <v>156</v>
      </c>
      <c r="C18" s="13"/>
      <c r="D18" s="13"/>
      <c r="E18" s="14"/>
      <c r="F18" s="63" t="s">
        <v>141</v>
      </c>
    </row>
    <row r="19" spans="1:6" ht="15.75" customHeight="1">
      <c r="A19" s="11"/>
      <c r="B19" s="59"/>
      <c r="C19" s="13"/>
      <c r="D19" s="14"/>
      <c r="E19" s="14"/>
      <c r="F19" s="63" t="s">
        <v>141</v>
      </c>
    </row>
    <row r="20" spans="1:6" ht="15.75" customHeight="1">
      <c r="A20" s="39"/>
      <c r="B20" s="100"/>
      <c r="C20" s="13"/>
      <c r="D20" s="14"/>
      <c r="E20" s="14"/>
      <c r="F20" s="63" t="s">
        <v>141</v>
      </c>
    </row>
    <row r="21" spans="1:6" ht="15.75" customHeight="1">
      <c r="A21" s="912" t="s">
        <v>695</v>
      </c>
      <c r="B21" s="833"/>
      <c r="C21" s="13">
        <f>SUM(C6:C20)</f>
        <v>0</v>
      </c>
      <c r="D21" s="13">
        <f>SUM(D6:D20)</f>
        <v>27405813.99</v>
      </c>
      <c r="E21" s="13">
        <f>SUM(E6:E20)</f>
        <v>0</v>
      </c>
      <c r="F21" s="63" t="s">
        <v>141</v>
      </c>
    </row>
    <row r="22" spans="1:6" ht="15.75" customHeight="1">
      <c r="A22" s="3" t="str">
        <f>'3-1-1现金'!A15</f>
        <v>被评估单位（或者产权持有单位）填表人：</v>
      </c>
      <c r="D22" s="749" t="str">
        <f>'3-1-1现金'!F15</f>
        <v>评估人员：苗菁  </v>
      </c>
      <c r="E22" s="749"/>
      <c r="F22" s="749"/>
    </row>
    <row r="23" spans="1:6" ht="15.75" customHeight="1">
      <c r="A23" s="3" t="str">
        <f>'3-1-1现金'!A16:B16</f>
        <v>填表日期：2018年8月10日</v>
      </c>
      <c r="D23" s="750" t="str">
        <f>'3-1-1现金'!F16</f>
        <v>复核人员：阮荣</v>
      </c>
      <c r="E23" s="750"/>
      <c r="F23" s="750"/>
    </row>
  </sheetData>
  <sheetProtection/>
  <mergeCells count="6">
    <mergeCell ref="D22:F22"/>
    <mergeCell ref="D23:F23"/>
    <mergeCell ref="A1:F1"/>
    <mergeCell ref="A2:F2"/>
    <mergeCell ref="A4:C4"/>
    <mergeCell ref="A21:B21"/>
  </mergeCells>
  <printOptions horizontalCentered="1"/>
  <pageMargins left="1" right="1" top="0.87" bottom="0.87" header="1.06" footer="0.51"/>
  <pageSetup fitToHeight="0" fitToWidth="1" horizontalDpi="300" verticalDpi="300" orientation="landscape" paperSize="9" r:id="rId1"/>
</worksheet>
</file>

<file path=xl/worksheets/sheet69.xml><?xml version="1.0" encoding="utf-8"?>
<worksheet xmlns="http://schemas.openxmlformats.org/spreadsheetml/2006/main" xmlns:r="http://schemas.openxmlformats.org/officeDocument/2006/relationships">
  <sheetPr>
    <tabColor rgb="FF00B050"/>
  </sheetPr>
  <dimension ref="A1:K17"/>
  <sheetViews>
    <sheetView zoomScalePageLayoutView="0" workbookViewId="0" topLeftCell="A1">
      <selection activeCell="D17" sqref="D17"/>
    </sheetView>
  </sheetViews>
  <sheetFormatPr defaultColWidth="9.00390625" defaultRowHeight="15.75" customHeight="1"/>
  <cols>
    <col min="1" max="1" width="5.50390625" style="3" customWidth="1"/>
    <col min="2" max="2" width="26.375" style="2" customWidth="1"/>
    <col min="3" max="3" width="10.375" style="89" customWidth="1"/>
    <col min="4" max="4" width="10.625" style="3" customWidth="1"/>
    <col min="5" max="6" width="7.25390625" style="3" customWidth="1"/>
    <col min="7" max="7" width="9.25390625" style="3" customWidth="1"/>
    <col min="8" max="8" width="10.625" style="3" customWidth="1"/>
    <col min="9" max="9" width="7.625" style="3" customWidth="1"/>
    <col min="10" max="10" width="10.375" style="3" customWidth="1"/>
    <col min="11" max="11" width="10.625" style="3" customWidth="1"/>
    <col min="12" max="16384" width="9.00390625" style="3" customWidth="1"/>
  </cols>
  <sheetData>
    <row r="1" spans="1:11" s="1" customFormat="1" ht="30" customHeight="1">
      <c r="A1" s="740" t="s">
        <v>696</v>
      </c>
      <c r="B1" s="741"/>
      <c r="C1" s="741"/>
      <c r="D1" s="741"/>
      <c r="E1" s="741"/>
      <c r="F1" s="741"/>
      <c r="G1" s="741"/>
      <c r="H1" s="741"/>
      <c r="I1" s="741"/>
      <c r="J1" s="741"/>
      <c r="K1" s="741"/>
    </row>
    <row r="2" spans="1:11" ht="13.5" customHeight="1">
      <c r="A2" s="742" t="str">
        <f>'5-流动负债汇总'!A2</f>
        <v>评估基准日：2018年6月14日</v>
      </c>
      <c r="B2" s="743"/>
      <c r="C2" s="743"/>
      <c r="D2" s="743"/>
      <c r="E2" s="743"/>
      <c r="F2" s="743"/>
      <c r="G2" s="743"/>
      <c r="H2" s="767"/>
      <c r="I2" s="767"/>
      <c r="J2" s="767"/>
      <c r="K2" s="767"/>
    </row>
    <row r="3" spans="1:11" ht="13.5" customHeight="1">
      <c r="A3" s="5"/>
      <c r="B3" s="5"/>
      <c r="C3" s="90"/>
      <c r="D3" s="5"/>
      <c r="E3" s="5"/>
      <c r="F3" s="5"/>
      <c r="G3" s="5"/>
      <c r="H3" s="91"/>
      <c r="I3" s="91"/>
      <c r="J3" s="91"/>
      <c r="K3" s="7" t="s">
        <v>697</v>
      </c>
    </row>
    <row r="4" spans="1:11" ht="15.75" customHeight="1">
      <c r="A4" s="64" t="str">
        <f>'5-流动负债汇总'!A4</f>
        <v>被评估单位（或者产权持有单位）：威海万紫千红家具有限公司</v>
      </c>
      <c r="K4" s="8" t="s">
        <v>3</v>
      </c>
    </row>
    <row r="5" spans="1:11" s="2" customFormat="1" ht="26.25" customHeight="1">
      <c r="A5" s="9" t="s">
        <v>5</v>
      </c>
      <c r="B5" s="9" t="s">
        <v>698</v>
      </c>
      <c r="C5" s="92" t="s">
        <v>257</v>
      </c>
      <c r="D5" s="46" t="s">
        <v>379</v>
      </c>
      <c r="E5" s="9" t="s">
        <v>699</v>
      </c>
      <c r="F5" s="9" t="s">
        <v>196</v>
      </c>
      <c r="G5" s="9" t="s">
        <v>700</v>
      </c>
      <c r="H5" s="10" t="s">
        <v>90</v>
      </c>
      <c r="I5" s="97" t="s">
        <v>701</v>
      </c>
      <c r="J5" s="9" t="s">
        <v>91</v>
      </c>
      <c r="K5" s="9" t="s">
        <v>8</v>
      </c>
    </row>
    <row r="6" spans="1:11" ht="15.75" customHeight="1">
      <c r="A6" s="11"/>
      <c r="B6" s="57"/>
      <c r="C6" s="93"/>
      <c r="D6" s="93"/>
      <c r="E6" s="12"/>
      <c r="F6" s="9"/>
      <c r="G6" s="14"/>
      <c r="H6" s="62"/>
      <c r="I6" s="98"/>
      <c r="J6" s="21">
        <f>H6</f>
        <v>0</v>
      </c>
      <c r="K6" s="15"/>
    </row>
    <row r="7" spans="1:11" ht="15.75" customHeight="1">
      <c r="A7" s="11"/>
      <c r="B7" s="9"/>
      <c r="C7" s="53"/>
      <c r="D7" s="53"/>
      <c r="E7" s="11"/>
      <c r="F7" s="9"/>
      <c r="G7" s="14"/>
      <c r="H7" s="62"/>
      <c r="I7" s="98"/>
      <c r="J7" s="21"/>
      <c r="K7" s="15"/>
    </row>
    <row r="8" spans="1:11" ht="15.75" customHeight="1">
      <c r="A8" s="11"/>
      <c r="B8" s="11"/>
      <c r="C8" s="94"/>
      <c r="D8" s="12"/>
      <c r="E8" s="11"/>
      <c r="F8" s="9"/>
      <c r="G8" s="14"/>
      <c r="H8" s="62"/>
      <c r="I8" s="98"/>
      <c r="J8" s="21"/>
      <c r="K8" s="15"/>
    </row>
    <row r="9" spans="1:11" ht="15.75" customHeight="1">
      <c r="A9" s="11"/>
      <c r="B9" s="41"/>
      <c r="C9" s="94"/>
      <c r="D9" s="93"/>
      <c r="E9" s="11"/>
      <c r="F9" s="9"/>
      <c r="G9" s="14"/>
      <c r="H9" s="62"/>
      <c r="I9" s="98"/>
      <c r="J9" s="21"/>
      <c r="K9" s="15"/>
    </row>
    <row r="10" spans="1:11" ht="15.75" customHeight="1">
      <c r="A10" s="11"/>
      <c r="B10" s="41"/>
      <c r="C10" s="94"/>
      <c r="D10" s="93"/>
      <c r="E10" s="11"/>
      <c r="F10" s="9"/>
      <c r="G10" s="14"/>
      <c r="H10" s="62"/>
      <c r="I10" s="98"/>
      <c r="J10" s="21"/>
      <c r="K10" s="15"/>
    </row>
    <row r="11" spans="1:11" ht="15.75" customHeight="1">
      <c r="A11" s="11"/>
      <c r="B11" s="41"/>
      <c r="C11" s="94"/>
      <c r="D11" s="93"/>
      <c r="E11" s="11"/>
      <c r="F11" s="9"/>
      <c r="G11" s="14"/>
      <c r="H11" s="62"/>
      <c r="I11" s="98"/>
      <c r="J11" s="21"/>
      <c r="K11" s="15"/>
    </row>
    <row r="12" spans="1:11" ht="15.75" customHeight="1">
      <c r="A12" s="11"/>
      <c r="B12" s="41"/>
      <c r="C12" s="94"/>
      <c r="D12" s="93"/>
      <c r="E12" s="11"/>
      <c r="F12" s="9"/>
      <c r="G12" s="14"/>
      <c r="H12" s="62"/>
      <c r="I12" s="98"/>
      <c r="J12" s="21"/>
      <c r="K12" s="15"/>
    </row>
    <row r="13" spans="1:11" ht="15.75" customHeight="1">
      <c r="A13" s="11"/>
      <c r="B13" s="41"/>
      <c r="C13" s="94"/>
      <c r="D13" s="93"/>
      <c r="E13" s="11"/>
      <c r="F13" s="11"/>
      <c r="G13" s="14"/>
      <c r="H13" s="21"/>
      <c r="I13" s="98"/>
      <c r="J13" s="21"/>
      <c r="K13" s="15"/>
    </row>
    <row r="14" spans="1:11" ht="15.75" customHeight="1">
      <c r="A14" s="11"/>
      <c r="B14" s="11"/>
      <c r="C14" s="95"/>
      <c r="D14" s="12"/>
      <c r="E14" s="11"/>
      <c r="F14" s="11"/>
      <c r="G14" s="14"/>
      <c r="H14" s="21"/>
      <c r="I14" s="98"/>
      <c r="J14" s="21"/>
      <c r="K14" s="15"/>
    </row>
    <row r="15" spans="1:11" ht="15.75" customHeight="1">
      <c r="A15" s="747" t="s">
        <v>251</v>
      </c>
      <c r="B15" s="748"/>
      <c r="C15" s="94"/>
      <c r="D15" s="12"/>
      <c r="E15" s="11"/>
      <c r="F15" s="11"/>
      <c r="G15" s="14"/>
      <c r="H15" s="96">
        <f>SUM(H6:H14)</f>
        <v>0</v>
      </c>
      <c r="I15" s="98"/>
      <c r="J15" s="21">
        <f>SUM(J6:J14)</f>
        <v>0</v>
      </c>
      <c r="K15" s="15"/>
    </row>
    <row r="16" spans="1:11" ht="15.75" customHeight="1">
      <c r="A16" s="3" t="str">
        <f>'5-流动负债汇总'!A22</f>
        <v>被评估单位（或者产权持有单位）填表人：</v>
      </c>
      <c r="C16" s="2"/>
      <c r="D16" s="2"/>
      <c r="H16" s="749" t="str">
        <f>'5-流动负债汇总'!D22</f>
        <v>评估人员：苗菁  </v>
      </c>
      <c r="I16" s="749"/>
      <c r="J16" s="749"/>
      <c r="K16" s="749"/>
    </row>
    <row r="17" spans="1:11" ht="15.75" customHeight="1">
      <c r="A17" s="3" t="str">
        <f>'5-流动负债汇总'!A23</f>
        <v>填表日期：2018年8月10日</v>
      </c>
      <c r="H17" s="750" t="str">
        <f>'3-流动汇总'!E20</f>
        <v>复核人员：阮荣</v>
      </c>
      <c r="I17" s="750"/>
      <c r="J17" s="750"/>
      <c r="K17" s="750"/>
    </row>
  </sheetData>
  <sheetProtection/>
  <mergeCells count="5">
    <mergeCell ref="H17:K17"/>
    <mergeCell ref="A1:K1"/>
    <mergeCell ref="A2:K2"/>
    <mergeCell ref="A15:B15"/>
    <mergeCell ref="H16:K16"/>
  </mergeCells>
  <printOptions horizontalCentered="1"/>
  <pageMargins left="0.37" right="0.51" top="0.87" bottom="0.87" header="1.06" footer="0.51"/>
  <pageSetup fitToHeight="0" horizontalDpi="300" verticalDpi="3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rgb="FF00B050"/>
  </sheetPr>
  <dimension ref="A1:M15"/>
  <sheetViews>
    <sheetView zoomScalePageLayoutView="0" workbookViewId="0" topLeftCell="A1">
      <selection activeCell="E17" sqref="E17"/>
    </sheetView>
  </sheetViews>
  <sheetFormatPr defaultColWidth="9.00390625" defaultRowHeight="15.75" customHeight="1"/>
  <cols>
    <col min="1" max="1" width="4.75390625" style="3" customWidth="1"/>
    <col min="2" max="2" width="28.50390625" style="2" customWidth="1"/>
    <col min="3" max="3" width="18.50390625" style="2" customWidth="1"/>
    <col min="4" max="4" width="5.75390625" style="3" customWidth="1"/>
    <col min="5" max="5" width="11.875" style="3" customWidth="1"/>
    <col min="6" max="6" width="12.75390625" style="3" customWidth="1"/>
    <col min="7" max="7" width="11.00390625" style="3" customWidth="1"/>
    <col min="8" max="8" width="10.125" style="3" customWidth="1"/>
    <col min="9" max="9" width="6.75390625" style="3" customWidth="1"/>
    <col min="10" max="10" width="7.75390625" style="3" customWidth="1"/>
    <col min="11" max="11" width="7.375" style="3" customWidth="1"/>
    <col min="12" max="12" width="9.00390625" style="3" customWidth="1"/>
    <col min="13" max="13" width="12.625" style="3" bestFit="1" customWidth="1"/>
    <col min="14" max="16384" width="9.00390625" style="3" customWidth="1"/>
  </cols>
  <sheetData>
    <row r="1" spans="1:11" s="1" customFormat="1" ht="30" customHeight="1">
      <c r="A1" s="740" t="s">
        <v>203</v>
      </c>
      <c r="B1" s="740"/>
      <c r="C1" s="740"/>
      <c r="D1" s="740"/>
      <c r="E1" s="740"/>
      <c r="F1" s="740"/>
      <c r="G1" s="740"/>
      <c r="H1" s="740"/>
      <c r="I1" s="740"/>
      <c r="J1" s="740"/>
      <c r="K1" s="740"/>
    </row>
    <row r="2" spans="1:10" ht="13.5" customHeight="1">
      <c r="A2" s="742" t="str">
        <f>'表3-1货币汇总表'!A2</f>
        <v>评估基准日：2018年6月14日</v>
      </c>
      <c r="B2" s="743"/>
      <c r="C2" s="743"/>
      <c r="D2" s="743"/>
      <c r="E2" s="743"/>
      <c r="F2" s="743"/>
      <c r="G2" s="743"/>
      <c r="H2" s="767"/>
      <c r="I2" s="767"/>
      <c r="J2" s="767"/>
    </row>
    <row r="3" spans="1:11" ht="13.5" customHeight="1">
      <c r="A3" s="5"/>
      <c r="B3" s="5"/>
      <c r="C3" s="5"/>
      <c r="D3" s="5"/>
      <c r="E3" s="5"/>
      <c r="F3" s="5"/>
      <c r="G3" s="5"/>
      <c r="H3" s="6"/>
      <c r="I3" s="6"/>
      <c r="J3" s="768" t="s">
        <v>204</v>
      </c>
      <c r="K3" s="768"/>
    </row>
    <row r="4" spans="1:11" ht="15.75" customHeight="1">
      <c r="A4" s="31" t="str">
        <f>'1-汇总表'!A4</f>
        <v>被评估单位（或者产权持有单位）：威海万紫千红家具有限公司</v>
      </c>
      <c r="J4" s="769" t="s">
        <v>3</v>
      </c>
      <c r="K4" s="769"/>
    </row>
    <row r="5" spans="1:11" s="2" customFormat="1" ht="15.75" customHeight="1">
      <c r="A5" s="436" t="s">
        <v>5</v>
      </c>
      <c r="B5" s="45" t="s">
        <v>205</v>
      </c>
      <c r="C5" s="187" t="s">
        <v>206</v>
      </c>
      <c r="D5" s="9" t="s">
        <v>196</v>
      </c>
      <c r="E5" s="9" t="s">
        <v>197</v>
      </c>
      <c r="F5" s="44" t="s">
        <v>198</v>
      </c>
      <c r="G5" s="44" t="s">
        <v>90</v>
      </c>
      <c r="H5" s="44" t="s">
        <v>91</v>
      </c>
      <c r="I5" s="9" t="s">
        <v>92</v>
      </c>
      <c r="J5" s="9" t="s">
        <v>126</v>
      </c>
      <c r="K5" s="9" t="s">
        <v>8</v>
      </c>
    </row>
    <row r="6" spans="1:13" ht="15.75" customHeight="1">
      <c r="A6" s="49">
        <v>1</v>
      </c>
      <c r="B6" s="653"/>
      <c r="C6" s="559"/>
      <c r="D6" s="560"/>
      <c r="E6" s="379"/>
      <c r="F6" s="437"/>
      <c r="G6" s="654">
        <v>0</v>
      </c>
      <c r="H6" s="654">
        <f>G6</f>
        <v>0</v>
      </c>
      <c r="I6" s="435"/>
      <c r="J6" s="446"/>
      <c r="K6" s="447"/>
      <c r="L6" s="427"/>
      <c r="M6" s="448"/>
    </row>
    <row r="7" spans="1:11" ht="15.75" customHeight="1">
      <c r="A7" s="49"/>
      <c r="B7" s="438"/>
      <c r="C7" s="39"/>
      <c r="D7" s="198"/>
      <c r="E7" s="14"/>
      <c r="F7" s="437"/>
      <c r="G7" s="439"/>
      <c r="H7" s="439"/>
      <c r="I7" s="428"/>
      <c r="J7" s="69"/>
      <c r="K7" s="426"/>
    </row>
    <row r="8" spans="1:11" ht="15.75" customHeight="1">
      <c r="A8" s="49"/>
      <c r="B8" s="438"/>
      <c r="C8" s="39"/>
      <c r="D8" s="198"/>
      <c r="E8" s="14"/>
      <c r="F8" s="437"/>
      <c r="G8" s="439"/>
      <c r="H8" s="439"/>
      <c r="I8" s="428"/>
      <c r="J8" s="69"/>
      <c r="K8" s="426"/>
    </row>
    <row r="9" spans="1:11" ht="15.75" customHeight="1">
      <c r="A9" s="49"/>
      <c r="B9" s="438"/>
      <c r="C9" s="39"/>
      <c r="D9" s="198"/>
      <c r="E9" s="14"/>
      <c r="F9" s="437"/>
      <c r="G9" s="428"/>
      <c r="H9" s="428"/>
      <c r="I9" s="428"/>
      <c r="J9" s="69"/>
      <c r="K9" s="426"/>
    </row>
    <row r="10" spans="1:11" ht="15.75" customHeight="1">
      <c r="A10" s="49"/>
      <c r="B10" s="438"/>
      <c r="C10" s="39"/>
      <c r="D10" s="198"/>
      <c r="E10" s="14"/>
      <c r="F10" s="437"/>
      <c r="G10" s="428"/>
      <c r="H10" s="428"/>
      <c r="I10" s="428"/>
      <c r="J10" s="69"/>
      <c r="K10" s="426"/>
    </row>
    <row r="11" spans="1:11" ht="15.75" customHeight="1">
      <c r="A11" s="763" t="s">
        <v>207</v>
      </c>
      <c r="B11" s="764"/>
      <c r="C11" s="78"/>
      <c r="D11" s="15"/>
      <c r="E11" s="14"/>
      <c r="F11" s="437"/>
      <c r="G11" s="665">
        <f>SUM(G6:G6)</f>
        <v>0</v>
      </c>
      <c r="H11" s="665">
        <f>SUM(H6:H6)</f>
        <v>0</v>
      </c>
      <c r="I11" s="69"/>
      <c r="J11" s="69"/>
      <c r="K11" s="69"/>
    </row>
    <row r="12" spans="1:11" ht="15.75" customHeight="1">
      <c r="A12" s="425" t="str">
        <f>'3-1-1现金'!A15:D15</f>
        <v>被评估单位（或者产权持有单位）填表人：</v>
      </c>
      <c r="B12" s="153"/>
      <c r="F12" s="42"/>
      <c r="G12" s="765" t="str">
        <f>'表3-1货币汇总表'!D17</f>
        <v>评估人员：苗菁  </v>
      </c>
      <c r="H12" s="765"/>
      <c r="I12" s="765"/>
      <c r="J12" s="765"/>
      <c r="K12" s="765"/>
    </row>
    <row r="13" spans="1:11" ht="15.75" customHeight="1">
      <c r="A13" s="19" t="str">
        <f>'3-1-1现金'!A16</f>
        <v>填表日期：2018年8月10日</v>
      </c>
      <c r="G13" s="766" t="str">
        <f>'表3-1货币汇总表'!E18</f>
        <v>复核人员：阮荣</v>
      </c>
      <c r="H13" s="766"/>
      <c r="I13" s="766"/>
      <c r="J13" s="766"/>
      <c r="K13" s="766"/>
    </row>
    <row r="14" spans="2:9" s="27" customFormat="1" ht="15.75" customHeight="1">
      <c r="B14" s="137"/>
      <c r="C14" s="137"/>
      <c r="D14" s="440"/>
      <c r="E14" s="441"/>
      <c r="F14" s="442"/>
      <c r="G14" s="140"/>
      <c r="H14" s="443"/>
      <c r="I14" s="444"/>
    </row>
    <row r="15" ht="15.75" customHeight="1">
      <c r="F15" s="445"/>
    </row>
  </sheetData>
  <sheetProtection/>
  <mergeCells count="7">
    <mergeCell ref="A11:B11"/>
    <mergeCell ref="G12:K12"/>
    <mergeCell ref="G13:K13"/>
    <mergeCell ref="A1:K1"/>
    <mergeCell ref="A2:J2"/>
    <mergeCell ref="J3:K3"/>
    <mergeCell ref="J4:K4"/>
  </mergeCells>
  <printOptions horizontalCentered="1"/>
  <pageMargins left="0.51" right="0.55" top="0.87" bottom="0.87" header="1.3" footer="0.51"/>
  <pageSetup fitToHeight="0" horizontalDpi="300" verticalDpi="300" orientation="landscape" paperSize="9" r:id="rId1"/>
</worksheet>
</file>

<file path=xl/worksheets/sheet70.xml><?xml version="1.0" encoding="utf-8"?>
<worksheet xmlns="http://schemas.openxmlformats.org/spreadsheetml/2006/main" xmlns:r="http://schemas.openxmlformats.org/officeDocument/2006/relationships">
  <sheetPr>
    <pageSetUpPr fitToPage="1"/>
  </sheetPr>
  <dimension ref="A1:G29"/>
  <sheetViews>
    <sheetView zoomScalePageLayoutView="0" workbookViewId="0" topLeftCell="A11">
      <selection activeCell="F30" sqref="F30"/>
    </sheetView>
  </sheetViews>
  <sheetFormatPr defaultColWidth="9.00390625" defaultRowHeight="15.75" customHeight="1"/>
  <cols>
    <col min="1" max="1" width="5.75390625" style="3" customWidth="1"/>
    <col min="2" max="2" width="26.125" style="3" customWidth="1"/>
    <col min="3" max="3" width="12.25390625" style="3" customWidth="1"/>
    <col min="4" max="4" width="18.00390625" style="3" customWidth="1"/>
    <col min="5" max="5" width="16.50390625" style="3" customWidth="1"/>
    <col min="6" max="6" width="17.50390625" style="3" customWidth="1"/>
    <col min="7" max="7" width="16.875" style="3" customWidth="1"/>
    <col min="8" max="16384" width="9.00390625" style="3" customWidth="1"/>
  </cols>
  <sheetData>
    <row r="1" spans="1:7" s="1" customFormat="1" ht="30" customHeight="1">
      <c r="A1" s="740" t="s">
        <v>702</v>
      </c>
      <c r="B1" s="741"/>
      <c r="C1" s="741"/>
      <c r="D1" s="741"/>
      <c r="E1" s="741"/>
      <c r="F1" s="741"/>
      <c r="G1" s="741"/>
    </row>
    <row r="2" spans="1:7" ht="13.5" customHeight="1">
      <c r="A2" s="742" t="str">
        <f>'5-1短期借款'!A2</f>
        <v>评估基准日：2018年6月14日</v>
      </c>
      <c r="B2" s="743"/>
      <c r="C2" s="743"/>
      <c r="D2" s="743"/>
      <c r="E2" s="743"/>
      <c r="F2" s="743"/>
      <c r="G2" s="767"/>
    </row>
    <row r="3" spans="1:7" ht="13.5" customHeight="1">
      <c r="A3" s="5"/>
      <c r="B3" s="5"/>
      <c r="C3" s="5"/>
      <c r="D3" s="5"/>
      <c r="E3" s="5"/>
      <c r="F3" s="5"/>
      <c r="G3" s="7" t="s">
        <v>703</v>
      </c>
    </row>
    <row r="4" spans="1:7" ht="15.75" customHeight="1">
      <c r="A4" s="921" t="str">
        <f>'5-1短期借款'!A4</f>
        <v>被评估单位（或者产权持有单位）：威海万紫千红家具有限公司</v>
      </c>
      <c r="B4" s="921"/>
      <c r="C4" s="921"/>
      <c r="D4" s="921"/>
      <c r="G4" s="8" t="s">
        <v>3</v>
      </c>
    </row>
    <row r="5" spans="1:7" s="2" customFormat="1" ht="15.75" customHeight="1">
      <c r="A5" s="9" t="s">
        <v>5</v>
      </c>
      <c r="B5" s="9" t="s">
        <v>248</v>
      </c>
      <c r="C5" s="9" t="s">
        <v>257</v>
      </c>
      <c r="D5" s="9" t="s">
        <v>256</v>
      </c>
      <c r="E5" s="10" t="s">
        <v>90</v>
      </c>
      <c r="F5" s="9" t="s">
        <v>91</v>
      </c>
      <c r="G5" s="9" t="s">
        <v>8</v>
      </c>
    </row>
    <row r="6" spans="1:7" ht="15.75" customHeight="1">
      <c r="A6" s="11"/>
      <c r="B6" s="16"/>
      <c r="C6" s="12"/>
      <c r="D6" s="11"/>
      <c r="E6" s="14"/>
      <c r="F6" s="14"/>
      <c r="G6" s="15"/>
    </row>
    <row r="7" spans="1:7" ht="15.75" customHeight="1">
      <c r="A7" s="11"/>
      <c r="B7" s="16"/>
      <c r="C7" s="12"/>
      <c r="D7" s="11"/>
      <c r="E7" s="14"/>
      <c r="F7" s="14"/>
      <c r="G7" s="15"/>
    </row>
    <row r="8" spans="1:7" ht="15.75" customHeight="1">
      <c r="A8" s="11"/>
      <c r="B8" s="16"/>
      <c r="C8" s="12"/>
      <c r="D8" s="11"/>
      <c r="E8" s="14"/>
      <c r="F8" s="14"/>
      <c r="G8" s="15"/>
    </row>
    <row r="9" spans="1:7" ht="15.75" customHeight="1">
      <c r="A9" s="11"/>
      <c r="B9" s="16"/>
      <c r="C9" s="12"/>
      <c r="D9" s="11"/>
      <c r="E9" s="14"/>
      <c r="F9" s="14"/>
      <c r="G9" s="15"/>
    </row>
    <row r="10" spans="1:7" ht="15.75" customHeight="1">
      <c r="A10" s="11"/>
      <c r="B10" s="16"/>
      <c r="C10" s="12"/>
      <c r="D10" s="11"/>
      <c r="E10" s="14"/>
      <c r="F10" s="14"/>
      <c r="G10" s="15"/>
    </row>
    <row r="11" spans="1:7" ht="15.75" customHeight="1">
      <c r="A11" s="11"/>
      <c r="B11" s="16"/>
      <c r="C11" s="12"/>
      <c r="D11" s="11"/>
      <c r="E11" s="14"/>
      <c r="F11" s="14"/>
      <c r="G11" s="15"/>
    </row>
    <row r="12" spans="1:7" ht="15.75" customHeight="1">
      <c r="A12" s="11"/>
      <c r="B12" s="16"/>
      <c r="C12" s="12"/>
      <c r="D12" s="11"/>
      <c r="E12" s="14"/>
      <c r="F12" s="14"/>
      <c r="G12" s="15"/>
    </row>
    <row r="13" spans="1:7" ht="15.75" customHeight="1">
      <c r="A13" s="11"/>
      <c r="B13" s="16"/>
      <c r="C13" s="12"/>
      <c r="D13" s="11"/>
      <c r="E13" s="14"/>
      <c r="F13" s="14"/>
      <c r="G13" s="15"/>
    </row>
    <row r="14" spans="1:7" ht="15.75" customHeight="1">
      <c r="A14" s="11"/>
      <c r="B14" s="16"/>
      <c r="C14" s="12"/>
      <c r="D14" s="11"/>
      <c r="E14" s="14"/>
      <c r="F14" s="14"/>
      <c r="G14" s="15"/>
    </row>
    <row r="15" spans="1:7" ht="15.75" customHeight="1">
      <c r="A15" s="11"/>
      <c r="B15" s="16"/>
      <c r="C15" s="12"/>
      <c r="D15" s="11"/>
      <c r="E15" s="14"/>
      <c r="F15" s="14"/>
      <c r="G15" s="15"/>
    </row>
    <row r="16" spans="1:7" ht="15.75" customHeight="1">
      <c r="A16" s="11"/>
      <c r="B16" s="16"/>
      <c r="C16" s="12"/>
      <c r="D16" s="11"/>
      <c r="E16" s="14"/>
      <c r="F16" s="14"/>
      <c r="G16" s="15"/>
    </row>
    <row r="17" spans="1:7" ht="15.75" customHeight="1">
      <c r="A17" s="11"/>
      <c r="B17" s="16"/>
      <c r="C17" s="12"/>
      <c r="D17" s="11"/>
      <c r="E17" s="14"/>
      <c r="F17" s="14"/>
      <c r="G17" s="15"/>
    </row>
    <row r="18" spans="1:7" ht="15.75" customHeight="1">
      <c r="A18" s="11"/>
      <c r="B18" s="16"/>
      <c r="C18" s="12"/>
      <c r="D18" s="11"/>
      <c r="E18" s="14"/>
      <c r="F18" s="14"/>
      <c r="G18" s="15"/>
    </row>
    <row r="19" spans="1:7" ht="15.75" customHeight="1">
      <c r="A19" s="11"/>
      <c r="B19" s="16"/>
      <c r="C19" s="12"/>
      <c r="D19" s="11"/>
      <c r="E19" s="14"/>
      <c r="F19" s="14"/>
      <c r="G19" s="15"/>
    </row>
    <row r="20" spans="1:7" ht="15.75" customHeight="1">
      <c r="A20" s="11"/>
      <c r="B20" s="16"/>
      <c r="C20" s="12"/>
      <c r="D20" s="11"/>
      <c r="E20" s="14"/>
      <c r="F20" s="14"/>
      <c r="G20" s="15"/>
    </row>
    <row r="21" spans="1:7" ht="15.75" customHeight="1">
      <c r="A21" s="11"/>
      <c r="B21" s="16"/>
      <c r="C21" s="12"/>
      <c r="D21" s="11"/>
      <c r="E21" s="14"/>
      <c r="F21" s="14"/>
      <c r="G21" s="15"/>
    </row>
    <row r="22" spans="1:7" ht="15.75" customHeight="1">
      <c r="A22" s="11"/>
      <c r="B22" s="16"/>
      <c r="C22" s="12"/>
      <c r="D22" s="11"/>
      <c r="E22" s="14"/>
      <c r="F22" s="14"/>
      <c r="G22" s="15"/>
    </row>
    <row r="23" spans="1:7" ht="15.75" customHeight="1">
      <c r="A23" s="11"/>
      <c r="B23" s="16"/>
      <c r="C23" s="12"/>
      <c r="D23" s="11"/>
      <c r="E23" s="14"/>
      <c r="F23" s="14"/>
      <c r="G23" s="15"/>
    </row>
    <row r="24" spans="1:7" ht="15.75" customHeight="1">
      <c r="A24" s="11"/>
      <c r="B24" s="16"/>
      <c r="C24" s="12"/>
      <c r="D24" s="11"/>
      <c r="E24" s="14"/>
      <c r="F24" s="14"/>
      <c r="G24" s="15"/>
    </row>
    <row r="25" spans="1:7" ht="15.75" customHeight="1">
      <c r="A25" s="11"/>
      <c r="B25" s="16"/>
      <c r="C25" s="12"/>
      <c r="D25" s="11"/>
      <c r="E25" s="14"/>
      <c r="F25" s="14"/>
      <c r="G25" s="15"/>
    </row>
    <row r="26" spans="1:7" ht="15.75" customHeight="1">
      <c r="A26" s="11"/>
      <c r="B26" s="16"/>
      <c r="C26" s="12"/>
      <c r="D26" s="11"/>
      <c r="E26" s="14"/>
      <c r="F26" s="14"/>
      <c r="G26" s="15"/>
    </row>
    <row r="27" spans="1:7" ht="15.75" customHeight="1">
      <c r="A27" s="747" t="s">
        <v>251</v>
      </c>
      <c r="B27" s="748"/>
      <c r="C27" s="12"/>
      <c r="D27" s="11"/>
      <c r="E27" s="14"/>
      <c r="F27" s="14"/>
      <c r="G27" s="15"/>
    </row>
    <row r="28" spans="1:7" ht="15.75" customHeight="1">
      <c r="A28" s="775" t="s">
        <v>232</v>
      </c>
      <c r="B28" s="775"/>
      <c r="C28" s="775"/>
      <c r="D28" s="775"/>
      <c r="E28" s="920" t="str">
        <f>'5-1短期借款'!H16</f>
        <v>评估人员：苗菁  </v>
      </c>
      <c r="F28" s="826"/>
      <c r="G28" s="826"/>
    </row>
    <row r="29" spans="1:6" ht="15.75" customHeight="1">
      <c r="A29" s="23" t="s">
        <v>233</v>
      </c>
      <c r="F29" s="3" t="str">
        <f>'3-流动汇总'!E20</f>
        <v>复核人员：阮荣</v>
      </c>
    </row>
  </sheetData>
  <sheetProtection/>
  <mergeCells count="6">
    <mergeCell ref="A28:D28"/>
    <mergeCell ref="E28:G28"/>
    <mergeCell ref="A1:G1"/>
    <mergeCell ref="A2:G2"/>
    <mergeCell ref="A4:D4"/>
    <mergeCell ref="A27:B27"/>
  </mergeCells>
  <printOptions horizontalCentered="1"/>
  <pageMargins left="1" right="1" top="0.87" bottom="0.87" header="1.06" footer="0.51"/>
  <pageSetup fitToHeight="0" fitToWidth="1" horizontalDpi="300" verticalDpi="300" orientation="landscape" paperSize="9" r:id="rId3"/>
  <legacyDrawing r:id="rId2"/>
</worksheet>
</file>

<file path=xl/worksheets/sheet71.xml><?xml version="1.0" encoding="utf-8"?>
<worksheet xmlns="http://schemas.openxmlformats.org/spreadsheetml/2006/main" xmlns:r="http://schemas.openxmlformats.org/officeDocument/2006/relationships">
  <sheetPr>
    <pageSetUpPr fitToPage="1"/>
  </sheetPr>
  <dimension ref="A1:H29"/>
  <sheetViews>
    <sheetView zoomScalePageLayoutView="0" workbookViewId="0" topLeftCell="A11">
      <selection activeCell="G30" sqref="G30"/>
    </sheetView>
  </sheetViews>
  <sheetFormatPr defaultColWidth="9.00390625" defaultRowHeight="15.75" customHeight="1"/>
  <cols>
    <col min="1" max="1" width="6.25390625" style="3" customWidth="1"/>
    <col min="2" max="2" width="23.25390625" style="3" customWidth="1"/>
    <col min="3" max="3" width="11.00390625" style="3" customWidth="1"/>
    <col min="4" max="4" width="11.75390625" style="3" customWidth="1"/>
    <col min="5" max="5" width="10.00390625" style="3" customWidth="1"/>
    <col min="6" max="6" width="16.625" style="3" customWidth="1"/>
    <col min="7" max="7" width="16.00390625" style="3" customWidth="1"/>
    <col min="8" max="8" width="16.375" style="3" customWidth="1"/>
    <col min="9" max="16384" width="9.00390625" style="3" customWidth="1"/>
  </cols>
  <sheetData>
    <row r="1" spans="1:8" s="1" customFormat="1" ht="30" customHeight="1">
      <c r="A1" s="740" t="s">
        <v>704</v>
      </c>
      <c r="B1" s="741"/>
      <c r="C1" s="741"/>
      <c r="D1" s="741"/>
      <c r="E1" s="741"/>
      <c r="F1" s="741"/>
      <c r="G1" s="741"/>
      <c r="H1" s="741"/>
    </row>
    <row r="2" spans="1:8" ht="13.5" customHeight="1">
      <c r="A2" s="742" t="str">
        <f>'5-2交易性金融负债'!A2</f>
        <v>评估基准日：2018年6月14日</v>
      </c>
      <c r="B2" s="743"/>
      <c r="C2" s="743"/>
      <c r="D2" s="743"/>
      <c r="E2" s="743"/>
      <c r="F2" s="743"/>
      <c r="G2" s="767"/>
      <c r="H2" s="767"/>
    </row>
    <row r="3" spans="1:8" ht="13.5" customHeight="1">
      <c r="A3" s="5"/>
      <c r="B3" s="5"/>
      <c r="C3" s="5"/>
      <c r="D3" s="5"/>
      <c r="E3" s="5"/>
      <c r="F3" s="5"/>
      <c r="G3" s="6"/>
      <c r="H3" s="7" t="s">
        <v>705</v>
      </c>
    </row>
    <row r="4" spans="1:8" ht="15.75" customHeight="1">
      <c r="A4" s="921" t="str">
        <f>'5-2交易性金融负债'!A4</f>
        <v>被评估单位（或者产权持有单位）：威海万紫千红家具有限公司</v>
      </c>
      <c r="B4" s="921"/>
      <c r="C4" s="921"/>
      <c r="H4" s="8" t="s">
        <v>3</v>
      </c>
    </row>
    <row r="5" spans="1:8" s="2" customFormat="1" ht="15.75" customHeight="1">
      <c r="A5" s="9" t="s">
        <v>5</v>
      </c>
      <c r="B5" s="9" t="s">
        <v>248</v>
      </c>
      <c r="C5" s="9" t="s">
        <v>257</v>
      </c>
      <c r="D5" s="9" t="s">
        <v>379</v>
      </c>
      <c r="E5" s="9" t="s">
        <v>238</v>
      </c>
      <c r="F5" s="10" t="s">
        <v>90</v>
      </c>
      <c r="G5" s="9" t="s">
        <v>91</v>
      </c>
      <c r="H5" s="9" t="s">
        <v>8</v>
      </c>
    </row>
    <row r="6" spans="1:8" ht="15.75" customHeight="1">
      <c r="A6" s="11"/>
      <c r="B6" s="16"/>
      <c r="C6" s="12"/>
      <c r="D6" s="11"/>
      <c r="E6" s="11"/>
      <c r="F6" s="14"/>
      <c r="G6" s="14"/>
      <c r="H6" s="15"/>
    </row>
    <row r="7" spans="1:8" ht="15.75" customHeight="1">
      <c r="A7" s="11"/>
      <c r="B7" s="16"/>
      <c r="C7" s="12"/>
      <c r="D7" s="12"/>
      <c r="E7" s="11"/>
      <c r="F7" s="14"/>
      <c r="G7" s="14"/>
      <c r="H7" s="15"/>
    </row>
    <row r="8" spans="1:8" ht="15.75" customHeight="1">
      <c r="A8" s="11"/>
      <c r="B8" s="16"/>
      <c r="C8" s="12"/>
      <c r="D8" s="12"/>
      <c r="E8" s="11"/>
      <c r="F8" s="14"/>
      <c r="G8" s="14"/>
      <c r="H8" s="15"/>
    </row>
    <row r="9" spans="1:8" ht="15.75" customHeight="1">
      <c r="A9" s="11"/>
      <c r="B9" s="16"/>
      <c r="C9" s="12"/>
      <c r="D9" s="12"/>
      <c r="E9" s="11"/>
      <c r="F9" s="14"/>
      <c r="G9" s="14"/>
      <c r="H9" s="15"/>
    </row>
    <row r="10" spans="1:8" ht="15.75" customHeight="1">
      <c r="A10" s="11"/>
      <c r="B10" s="16"/>
      <c r="C10" s="12"/>
      <c r="D10" s="12"/>
      <c r="E10" s="11"/>
      <c r="F10" s="14"/>
      <c r="G10" s="14"/>
      <c r="H10" s="15"/>
    </row>
    <row r="11" spans="1:8" ht="15.75" customHeight="1">
      <c r="A11" s="11"/>
      <c r="B11" s="16"/>
      <c r="C11" s="12"/>
      <c r="D11" s="12"/>
      <c r="E11" s="11"/>
      <c r="F11" s="14"/>
      <c r="G11" s="14"/>
      <c r="H11" s="15"/>
    </row>
    <row r="12" spans="1:8" ht="15.75" customHeight="1">
      <c r="A12" s="11"/>
      <c r="B12" s="16"/>
      <c r="C12" s="12"/>
      <c r="D12" s="12"/>
      <c r="E12" s="11"/>
      <c r="F12" s="14"/>
      <c r="G12" s="14"/>
      <c r="H12" s="15"/>
    </row>
    <row r="13" spans="1:8" ht="15.75" customHeight="1">
      <c r="A13" s="11"/>
      <c r="B13" s="16"/>
      <c r="C13" s="12"/>
      <c r="D13" s="12"/>
      <c r="E13" s="11"/>
      <c r="F13" s="14"/>
      <c r="G13" s="14"/>
      <c r="H13" s="15"/>
    </row>
    <row r="14" spans="1:8" ht="15.75" customHeight="1">
      <c r="A14" s="11"/>
      <c r="B14" s="16"/>
      <c r="C14" s="12"/>
      <c r="D14" s="12"/>
      <c r="E14" s="11"/>
      <c r="F14" s="14"/>
      <c r="G14" s="14"/>
      <c r="H14" s="15"/>
    </row>
    <row r="15" spans="1:8" ht="15.75" customHeight="1">
      <c r="A15" s="11"/>
      <c r="B15" s="16"/>
      <c r="C15" s="12"/>
      <c r="D15" s="12"/>
      <c r="E15" s="11"/>
      <c r="F15" s="14"/>
      <c r="G15" s="14"/>
      <c r="H15" s="15"/>
    </row>
    <row r="16" spans="1:8" ht="15.75" customHeight="1">
      <c r="A16" s="11"/>
      <c r="B16" s="16"/>
      <c r="C16" s="12"/>
      <c r="D16" s="12"/>
      <c r="E16" s="11"/>
      <c r="F16" s="14"/>
      <c r="G16" s="14"/>
      <c r="H16" s="15"/>
    </row>
    <row r="17" spans="1:8" ht="15.75" customHeight="1">
      <c r="A17" s="11"/>
      <c r="B17" s="16"/>
      <c r="C17" s="12"/>
      <c r="D17" s="12"/>
      <c r="E17" s="11"/>
      <c r="F17" s="14"/>
      <c r="G17" s="14"/>
      <c r="H17" s="15"/>
    </row>
    <row r="18" spans="1:8" ht="15.75" customHeight="1">
      <c r="A18" s="11"/>
      <c r="B18" s="16"/>
      <c r="C18" s="12"/>
      <c r="D18" s="12"/>
      <c r="E18" s="11"/>
      <c r="F18" s="14"/>
      <c r="G18" s="14"/>
      <c r="H18" s="15"/>
    </row>
    <row r="19" spans="1:8" ht="15.75" customHeight="1">
      <c r="A19" s="11"/>
      <c r="B19" s="16"/>
      <c r="C19" s="12"/>
      <c r="D19" s="12"/>
      <c r="E19" s="11"/>
      <c r="F19" s="14"/>
      <c r="G19" s="14"/>
      <c r="H19" s="15"/>
    </row>
    <row r="20" spans="1:8" ht="15.75" customHeight="1">
      <c r="A20" s="11"/>
      <c r="B20" s="16"/>
      <c r="C20" s="12"/>
      <c r="D20" s="12"/>
      <c r="E20" s="11"/>
      <c r="F20" s="14"/>
      <c r="G20" s="14"/>
      <c r="H20" s="15"/>
    </row>
    <row r="21" spans="1:8" ht="15.75" customHeight="1">
      <c r="A21" s="11"/>
      <c r="B21" s="16"/>
      <c r="C21" s="12"/>
      <c r="D21" s="12"/>
      <c r="E21" s="11"/>
      <c r="F21" s="14"/>
      <c r="G21" s="14"/>
      <c r="H21" s="15"/>
    </row>
    <row r="22" spans="1:8" ht="15.75" customHeight="1">
      <c r="A22" s="11"/>
      <c r="B22" s="16"/>
      <c r="C22" s="12"/>
      <c r="D22" s="12"/>
      <c r="E22" s="11"/>
      <c r="F22" s="14"/>
      <c r="G22" s="14"/>
      <c r="H22" s="15"/>
    </row>
    <row r="23" spans="1:8" ht="15.75" customHeight="1">
      <c r="A23" s="11"/>
      <c r="B23" s="16"/>
      <c r="C23" s="12"/>
      <c r="D23" s="12"/>
      <c r="E23" s="11"/>
      <c r="F23" s="14"/>
      <c r="G23" s="14"/>
      <c r="H23" s="15"/>
    </row>
    <row r="24" spans="1:8" ht="15.75" customHeight="1">
      <c r="A24" s="11"/>
      <c r="B24" s="16"/>
      <c r="C24" s="12"/>
      <c r="D24" s="12"/>
      <c r="E24" s="11"/>
      <c r="F24" s="14"/>
      <c r="G24" s="14"/>
      <c r="H24" s="15"/>
    </row>
    <row r="25" spans="1:8" ht="15.75" customHeight="1">
      <c r="A25" s="11"/>
      <c r="B25" s="16"/>
      <c r="C25" s="12"/>
      <c r="D25" s="12"/>
      <c r="E25" s="11"/>
      <c r="F25" s="14"/>
      <c r="G25" s="14"/>
      <c r="H25" s="15"/>
    </row>
    <row r="26" spans="1:8" ht="15.75" customHeight="1">
      <c r="A26" s="11"/>
      <c r="B26" s="16"/>
      <c r="C26" s="12"/>
      <c r="D26" s="12"/>
      <c r="E26" s="11"/>
      <c r="F26" s="14"/>
      <c r="G26" s="14"/>
      <c r="H26" s="15"/>
    </row>
    <row r="27" spans="1:8" ht="15.75" customHeight="1">
      <c r="A27" s="747" t="s">
        <v>251</v>
      </c>
      <c r="B27" s="748"/>
      <c r="C27" s="12"/>
      <c r="D27" s="12"/>
      <c r="E27" s="11"/>
      <c r="F27" s="14">
        <f>SUM(F6:F26)</f>
        <v>0</v>
      </c>
      <c r="G27" s="14">
        <f>SUM(G6:G26)</f>
        <v>0</v>
      </c>
      <c r="H27" s="15"/>
    </row>
    <row r="28" spans="1:8" ht="15.75" customHeight="1">
      <c r="A28" s="775" t="s">
        <v>232</v>
      </c>
      <c r="B28" s="775"/>
      <c r="C28" s="775"/>
      <c r="D28" s="775"/>
      <c r="F28" s="920" t="str">
        <f>'5-2交易性金融负债'!E28</f>
        <v>评估人员：苗菁  </v>
      </c>
      <c r="G28" s="826"/>
      <c r="H28" s="826"/>
    </row>
    <row r="29" spans="1:7" ht="15.75" customHeight="1">
      <c r="A29" s="914" t="s">
        <v>233</v>
      </c>
      <c r="B29" s="915"/>
      <c r="C29" s="915"/>
      <c r="D29" s="915"/>
      <c r="G29" s="3" t="str">
        <f>'3-流动汇总'!E20</f>
        <v>复核人员：阮荣</v>
      </c>
    </row>
  </sheetData>
  <sheetProtection/>
  <mergeCells count="7">
    <mergeCell ref="A28:D28"/>
    <mergeCell ref="F28:H28"/>
    <mergeCell ref="A29:D29"/>
    <mergeCell ref="A1:H1"/>
    <mergeCell ref="A2:H2"/>
    <mergeCell ref="A4:C4"/>
    <mergeCell ref="A27:B27"/>
  </mergeCells>
  <printOptions horizontalCentered="1"/>
  <pageMargins left="1" right="1" top="0.87" bottom="0.87" header="1.06" footer="0.51"/>
  <pageSetup fitToHeight="0" fitToWidth="1" horizontalDpi="300" verticalDpi="300" orientation="landscape" paperSize="9" r:id="rId3"/>
  <legacyDrawing r:id="rId2"/>
</worksheet>
</file>

<file path=xl/worksheets/sheet72.xml><?xml version="1.0" encoding="utf-8"?>
<worksheet xmlns="http://schemas.openxmlformats.org/spreadsheetml/2006/main" xmlns:r="http://schemas.openxmlformats.org/officeDocument/2006/relationships">
  <sheetPr>
    <pageSetUpPr fitToPage="1"/>
  </sheetPr>
  <dimension ref="A1:H18"/>
  <sheetViews>
    <sheetView zoomScalePageLayoutView="0" workbookViewId="0" topLeftCell="A1">
      <selection activeCell="E16" sqref="E16"/>
    </sheetView>
  </sheetViews>
  <sheetFormatPr defaultColWidth="9.00390625" defaultRowHeight="15.75" customHeight="1"/>
  <cols>
    <col min="1" max="1" width="4.25390625" style="3" customWidth="1"/>
    <col min="2" max="2" width="30.50390625" style="3" customWidth="1"/>
    <col min="3" max="3" width="11.875" style="3" customWidth="1"/>
    <col min="4" max="4" width="12.50390625" style="3" customWidth="1"/>
    <col min="5" max="5" width="16.125" style="3" customWidth="1"/>
    <col min="6" max="6" width="14.25390625" style="3" customWidth="1"/>
    <col min="7" max="7" width="12.625" style="3" customWidth="1"/>
    <col min="8" max="8" width="12.25390625" style="3" customWidth="1"/>
    <col min="9" max="16384" width="9.00390625" style="3" customWidth="1"/>
  </cols>
  <sheetData>
    <row r="1" spans="1:8" s="1" customFormat="1" ht="30" customHeight="1">
      <c r="A1" s="740" t="s">
        <v>706</v>
      </c>
      <c r="B1" s="741"/>
      <c r="C1" s="741"/>
      <c r="D1" s="741"/>
      <c r="E1" s="741"/>
      <c r="F1" s="741"/>
      <c r="G1" s="741"/>
      <c r="H1" s="741"/>
    </row>
    <row r="2" spans="1:8" ht="13.5" customHeight="1">
      <c r="A2" s="742" t="str">
        <f>'5-3应付票据'!A2</f>
        <v>评估基准日：2018年6月14日</v>
      </c>
      <c r="B2" s="743"/>
      <c r="C2" s="743"/>
      <c r="D2" s="743"/>
      <c r="E2" s="743"/>
      <c r="F2" s="743"/>
      <c r="G2" s="743"/>
      <c r="H2" s="767"/>
    </row>
    <row r="3" spans="1:8" ht="13.5" customHeight="1">
      <c r="A3" s="5"/>
      <c r="B3" s="5"/>
      <c r="C3" s="5"/>
      <c r="D3" s="5"/>
      <c r="E3" s="5"/>
      <c r="F3" s="5"/>
      <c r="G3" s="5"/>
      <c r="H3" s="7" t="s">
        <v>707</v>
      </c>
    </row>
    <row r="4" spans="1:8" ht="15.75" customHeight="1">
      <c r="A4" s="921" t="str">
        <f>'5-3应付票据'!A4</f>
        <v>被评估单位（或者产权持有单位）：威海万紫千红家具有限公司</v>
      </c>
      <c r="B4" s="921"/>
      <c r="C4" s="921"/>
      <c r="D4" s="921"/>
      <c r="H4" s="8" t="s">
        <v>3</v>
      </c>
    </row>
    <row r="5" spans="1:8" s="2" customFormat="1" ht="15.75" customHeight="1">
      <c r="A5" s="9" t="s">
        <v>5</v>
      </c>
      <c r="B5" s="44" t="s">
        <v>248</v>
      </c>
      <c r="C5" s="46" t="s">
        <v>258</v>
      </c>
      <c r="D5" s="45" t="s">
        <v>256</v>
      </c>
      <c r="E5" s="79" t="s">
        <v>90</v>
      </c>
      <c r="F5" s="9" t="s">
        <v>91</v>
      </c>
      <c r="G5" s="9" t="s">
        <v>92</v>
      </c>
      <c r="H5" s="9" t="s">
        <v>8</v>
      </c>
    </row>
    <row r="6" spans="1:8" ht="15.75" customHeight="1">
      <c r="A6" s="41">
        <v>1</v>
      </c>
      <c r="B6" s="567"/>
      <c r="C6" s="88"/>
      <c r="D6" s="568"/>
      <c r="E6" s="13"/>
      <c r="F6" s="13"/>
      <c r="G6" s="13"/>
      <c r="H6" s="15"/>
    </row>
    <row r="7" spans="1:8" ht="15.75" customHeight="1">
      <c r="A7" s="41">
        <v>2</v>
      </c>
      <c r="B7" s="567"/>
      <c r="C7" s="88"/>
      <c r="D7" s="568"/>
      <c r="E7" s="13"/>
      <c r="F7" s="13"/>
      <c r="G7" s="13"/>
      <c r="H7" s="15"/>
    </row>
    <row r="8" spans="1:8" ht="15.75" customHeight="1">
      <c r="A8" s="41">
        <v>3</v>
      </c>
      <c r="B8" s="567"/>
      <c r="C8" s="88"/>
      <c r="D8" s="568"/>
      <c r="E8" s="13"/>
      <c r="F8" s="13"/>
      <c r="G8" s="13"/>
      <c r="H8" s="15"/>
    </row>
    <row r="9" spans="1:8" ht="15.75" customHeight="1">
      <c r="A9" s="41">
        <v>4</v>
      </c>
      <c r="B9" s="567"/>
      <c r="C9" s="88"/>
      <c r="D9" s="568"/>
      <c r="E9" s="13"/>
      <c r="F9" s="13"/>
      <c r="G9" s="13"/>
      <c r="H9" s="15"/>
    </row>
    <row r="10" spans="1:8" ht="15.75" customHeight="1">
      <c r="A10" s="41">
        <v>5</v>
      </c>
      <c r="B10" s="567"/>
      <c r="C10" s="88"/>
      <c r="D10" s="568"/>
      <c r="E10" s="13"/>
      <c r="F10" s="13"/>
      <c r="G10" s="13"/>
      <c r="H10" s="15"/>
    </row>
    <row r="11" spans="1:8" ht="15.75" customHeight="1">
      <c r="A11" s="41">
        <v>6</v>
      </c>
      <c r="B11" s="87"/>
      <c r="C11" s="88"/>
      <c r="D11" s="568"/>
      <c r="E11" s="13"/>
      <c r="F11" s="13"/>
      <c r="G11" s="13"/>
      <c r="H11" s="15"/>
    </row>
    <row r="12" spans="1:8" ht="15.75" customHeight="1">
      <c r="A12" s="11">
        <v>7</v>
      </c>
      <c r="B12" s="87"/>
      <c r="C12" s="88"/>
      <c r="D12" s="568"/>
      <c r="E12" s="13"/>
      <c r="F12" s="13"/>
      <c r="G12" s="13"/>
      <c r="H12" s="15"/>
    </row>
    <row r="13" spans="1:8" ht="15.75" customHeight="1">
      <c r="A13" s="41">
        <v>8</v>
      </c>
      <c r="B13" s="87"/>
      <c r="C13" s="88"/>
      <c r="D13" s="568"/>
      <c r="E13" s="13"/>
      <c r="F13" s="13"/>
      <c r="G13" s="13"/>
      <c r="H13" s="15"/>
    </row>
    <row r="14" spans="1:8" ht="15.75" customHeight="1">
      <c r="A14" s="11">
        <v>9</v>
      </c>
      <c r="B14" s="87"/>
      <c r="C14" s="88"/>
      <c r="D14" s="568"/>
      <c r="E14" s="13"/>
      <c r="F14" s="13"/>
      <c r="G14" s="13"/>
      <c r="H14" s="15"/>
    </row>
    <row r="15" spans="1:8" ht="15.75" customHeight="1">
      <c r="A15" s="11"/>
      <c r="B15" s="87"/>
      <c r="C15" s="88"/>
      <c r="D15" s="9"/>
      <c r="E15" s="13"/>
      <c r="F15" s="13"/>
      <c r="G15" s="13"/>
      <c r="H15" s="15"/>
    </row>
    <row r="16" spans="1:8" ht="15.75" customHeight="1">
      <c r="A16" s="747" t="s">
        <v>251</v>
      </c>
      <c r="B16" s="748"/>
      <c r="C16" s="12"/>
      <c r="D16" s="11"/>
      <c r="E16" s="14">
        <f>SUM(E6:E14)</f>
        <v>0</v>
      </c>
      <c r="F16" s="14">
        <f>SUM(F6:F14)</f>
        <v>0</v>
      </c>
      <c r="G16" s="14"/>
      <c r="H16" s="15"/>
    </row>
    <row r="17" spans="1:8" ht="15.75" customHeight="1">
      <c r="A17" s="3" t="str">
        <f>'5-1短期借款'!A16</f>
        <v>被评估单位（或者产权持有单位）填表人：</v>
      </c>
      <c r="E17" s="749" t="str">
        <f>'5-3应付票据'!F28</f>
        <v>评估人员：苗菁  </v>
      </c>
      <c r="F17" s="749"/>
      <c r="G17" s="749"/>
      <c r="H17" s="749"/>
    </row>
    <row r="18" spans="1:8" ht="15.75" customHeight="1">
      <c r="A18" s="3" t="str">
        <f>'5-1短期借款'!A17</f>
        <v>填表日期：2018年8月10日</v>
      </c>
      <c r="E18" s="750" t="str">
        <f>'3-流动汇总'!E20</f>
        <v>复核人员：阮荣</v>
      </c>
      <c r="F18" s="750"/>
      <c r="G18" s="750"/>
      <c r="H18" s="750"/>
    </row>
  </sheetData>
  <sheetProtection/>
  <mergeCells count="6">
    <mergeCell ref="E17:H17"/>
    <mergeCell ref="E18:H18"/>
    <mergeCell ref="A1:H1"/>
    <mergeCell ref="A2:H2"/>
    <mergeCell ref="A4:D4"/>
    <mergeCell ref="A16:B16"/>
  </mergeCells>
  <printOptions horizontalCentered="1"/>
  <pageMargins left="1" right="1" top="0.87" bottom="0.87" header="1.06" footer="0.51"/>
  <pageSetup fitToHeight="0" fitToWidth="1" horizontalDpi="600" verticalDpi="600" orientation="landscape" paperSize="9" r:id="rId1"/>
</worksheet>
</file>

<file path=xl/worksheets/sheet73.xml><?xml version="1.0" encoding="utf-8"?>
<worksheet xmlns="http://schemas.openxmlformats.org/spreadsheetml/2006/main" xmlns:r="http://schemas.openxmlformats.org/officeDocument/2006/relationships">
  <sheetPr>
    <pageSetUpPr fitToPage="1"/>
  </sheetPr>
  <dimension ref="A1:H17"/>
  <sheetViews>
    <sheetView zoomScalePageLayoutView="0" workbookViewId="0" topLeftCell="A1">
      <selection activeCell="G11" sqref="G11"/>
    </sheetView>
  </sheetViews>
  <sheetFormatPr defaultColWidth="9.00390625" defaultRowHeight="15.75" customHeight="1"/>
  <cols>
    <col min="1" max="1" width="5.375" style="3" customWidth="1"/>
    <col min="2" max="2" width="34.625" style="3" customWidth="1"/>
    <col min="3" max="8" width="11.875" style="3" customWidth="1"/>
    <col min="9" max="16384" width="9.00390625" style="3" customWidth="1"/>
  </cols>
  <sheetData>
    <row r="1" spans="1:8" s="1" customFormat="1" ht="30" customHeight="1">
      <c r="A1" s="740" t="s">
        <v>708</v>
      </c>
      <c r="B1" s="741"/>
      <c r="C1" s="741"/>
      <c r="D1" s="741"/>
      <c r="E1" s="741"/>
      <c r="F1" s="741"/>
      <c r="G1" s="741"/>
      <c r="H1" s="741"/>
    </row>
    <row r="2" spans="1:8" ht="13.5" customHeight="1">
      <c r="A2" s="742" t="str">
        <f>'5-4应付账款'!A2</f>
        <v>评估基准日：2018年6月14日</v>
      </c>
      <c r="B2" s="743"/>
      <c r="C2" s="743"/>
      <c r="D2" s="743"/>
      <c r="E2" s="743"/>
      <c r="F2" s="743"/>
      <c r="G2" s="743"/>
      <c r="H2" s="767"/>
    </row>
    <row r="3" spans="1:8" ht="13.5" customHeight="1">
      <c r="A3" s="5"/>
      <c r="B3" s="5"/>
      <c r="C3" s="5"/>
      <c r="D3" s="5"/>
      <c r="E3" s="5"/>
      <c r="F3" s="5"/>
      <c r="G3" s="5"/>
      <c r="H3" s="7" t="s">
        <v>709</v>
      </c>
    </row>
    <row r="4" spans="1:8" ht="15.75" customHeight="1">
      <c r="A4" s="921" t="str">
        <f>'5-4应付账款'!A4</f>
        <v>被评估单位（或者产权持有单位）：威海万紫千红家具有限公司</v>
      </c>
      <c r="B4" s="921"/>
      <c r="C4" s="921"/>
      <c r="D4" s="921"/>
      <c r="H4" s="8" t="s">
        <v>3</v>
      </c>
    </row>
    <row r="5" spans="1:8" s="2" customFormat="1" ht="15.75" customHeight="1">
      <c r="A5" s="9" t="s">
        <v>5</v>
      </c>
      <c r="B5" s="9" t="s">
        <v>248</v>
      </c>
      <c r="C5" s="9" t="s">
        <v>257</v>
      </c>
      <c r="D5" s="9" t="s">
        <v>256</v>
      </c>
      <c r="E5" s="10" t="s">
        <v>90</v>
      </c>
      <c r="F5" s="9" t="s">
        <v>91</v>
      </c>
      <c r="G5" s="9" t="s">
        <v>92</v>
      </c>
      <c r="H5" s="9" t="s">
        <v>8</v>
      </c>
    </row>
    <row r="6" spans="1:8" ht="15.75" customHeight="1">
      <c r="A6" s="11">
        <v>1</v>
      </c>
      <c r="B6" s="85"/>
      <c r="C6" s="12"/>
      <c r="D6" s="9"/>
      <c r="E6" s="14"/>
      <c r="F6" s="14">
        <f>E6</f>
        <v>0</v>
      </c>
      <c r="G6" s="14"/>
      <c r="H6" s="15"/>
    </row>
    <row r="7" spans="1:8" ht="15.75" customHeight="1">
      <c r="A7" s="11"/>
      <c r="B7" s="86"/>
      <c r="C7" s="12"/>
      <c r="D7" s="9"/>
      <c r="E7" s="14"/>
      <c r="F7" s="14"/>
      <c r="G7" s="14"/>
      <c r="H7" s="15"/>
    </row>
    <row r="8" spans="1:8" ht="15.75" customHeight="1">
      <c r="A8" s="11"/>
      <c r="B8" s="86"/>
      <c r="C8" s="12"/>
      <c r="D8" s="9"/>
      <c r="E8" s="14"/>
      <c r="F8" s="14"/>
      <c r="G8" s="14"/>
      <c r="H8" s="15"/>
    </row>
    <row r="9" spans="1:8" ht="15.75" customHeight="1">
      <c r="A9" s="11"/>
      <c r="B9" s="86"/>
      <c r="C9" s="12"/>
      <c r="D9" s="9"/>
      <c r="E9" s="14"/>
      <c r="F9" s="14"/>
      <c r="G9" s="14"/>
      <c r="H9" s="15"/>
    </row>
    <row r="10" spans="1:8" ht="15.75" customHeight="1">
      <c r="A10" s="11"/>
      <c r="B10" s="86"/>
      <c r="C10" s="12"/>
      <c r="D10" s="9"/>
      <c r="E10" s="14"/>
      <c r="F10" s="14"/>
      <c r="G10" s="14"/>
      <c r="H10" s="15"/>
    </row>
    <row r="11" spans="1:8" ht="15.75" customHeight="1">
      <c r="A11" s="11"/>
      <c r="B11" s="86"/>
      <c r="C11" s="12"/>
      <c r="D11" s="9"/>
      <c r="E11" s="14"/>
      <c r="F11" s="14"/>
      <c r="G11" s="14"/>
      <c r="H11" s="15"/>
    </row>
    <row r="12" spans="1:8" ht="15.75" customHeight="1">
      <c r="A12" s="11"/>
      <c r="B12" s="86"/>
      <c r="C12" s="12"/>
      <c r="D12" s="9"/>
      <c r="E12" s="14"/>
      <c r="F12" s="14"/>
      <c r="G12" s="14"/>
      <c r="H12" s="15"/>
    </row>
    <row r="13" spans="1:8" ht="15.75" customHeight="1">
      <c r="A13" s="11"/>
      <c r="B13" s="16"/>
      <c r="C13" s="12"/>
      <c r="D13" s="9"/>
      <c r="E13" s="14"/>
      <c r="F13" s="14"/>
      <c r="G13" s="14"/>
      <c r="H13" s="15"/>
    </row>
    <row r="14" spans="1:8" ht="15.75" customHeight="1">
      <c r="A14" s="11"/>
      <c r="B14" s="16"/>
      <c r="C14" s="12"/>
      <c r="D14" s="11"/>
      <c r="E14" s="14"/>
      <c r="F14" s="14"/>
      <c r="G14" s="14"/>
      <c r="H14" s="15"/>
    </row>
    <row r="15" spans="1:8" ht="15.75" customHeight="1">
      <c r="A15" s="747" t="s">
        <v>251</v>
      </c>
      <c r="B15" s="748"/>
      <c r="C15" s="12"/>
      <c r="D15" s="11"/>
      <c r="E15" s="69">
        <f>SUM(E6:E14)</f>
        <v>0</v>
      </c>
      <c r="F15" s="14">
        <f>SUM(F6:F14)</f>
        <v>0</v>
      </c>
      <c r="G15" s="14"/>
      <c r="H15" s="15"/>
    </row>
    <row r="16" spans="1:8" ht="15.75" customHeight="1">
      <c r="A16" s="19" t="str">
        <f>'3-1-1现金'!A15:D15</f>
        <v>被评估单位（或者产权持有单位）填表人：</v>
      </c>
      <c r="E16" s="749" t="str">
        <f>'5-4应付账款'!E17</f>
        <v>评估人员：苗菁  </v>
      </c>
      <c r="F16" s="749"/>
      <c r="G16" s="749"/>
      <c r="H16" s="749"/>
    </row>
    <row r="17" spans="1:8" ht="15.75" customHeight="1">
      <c r="A17" s="19" t="str">
        <f>'3-1-1现金'!A16</f>
        <v>填表日期：2018年8月10日</v>
      </c>
      <c r="E17" s="750" t="str">
        <f>'3-流动汇总'!E20</f>
        <v>复核人员：阮荣</v>
      </c>
      <c r="F17" s="750"/>
      <c r="G17" s="750"/>
      <c r="H17" s="750"/>
    </row>
  </sheetData>
  <sheetProtection/>
  <mergeCells count="6">
    <mergeCell ref="E16:H16"/>
    <mergeCell ref="E17:H17"/>
    <mergeCell ref="A1:H1"/>
    <mergeCell ref="A2:H2"/>
    <mergeCell ref="A4:D4"/>
    <mergeCell ref="A15:B15"/>
  </mergeCells>
  <printOptions horizontalCentered="1"/>
  <pageMargins left="1" right="1" top="0.87" bottom="0.87" header="1.06" footer="0.51"/>
  <pageSetup fitToHeight="0" fitToWidth="1" horizontalDpi="300" verticalDpi="300" orientation="landscape" paperSize="9" r:id="rId3"/>
  <legacyDrawing r:id="rId2"/>
</worksheet>
</file>

<file path=xl/worksheets/sheet74.xml><?xml version="1.0" encoding="utf-8"?>
<worksheet xmlns="http://schemas.openxmlformats.org/spreadsheetml/2006/main" xmlns:r="http://schemas.openxmlformats.org/officeDocument/2006/relationships">
  <sheetPr>
    <tabColor rgb="FF00B050"/>
    <pageSetUpPr fitToPage="1"/>
  </sheetPr>
  <dimension ref="A1:H23"/>
  <sheetViews>
    <sheetView zoomScalePageLayoutView="0" workbookViewId="0" topLeftCell="A4">
      <selection activeCell="C19" sqref="C19"/>
    </sheetView>
  </sheetViews>
  <sheetFormatPr defaultColWidth="9.00390625" defaultRowHeight="15.75" customHeight="1"/>
  <cols>
    <col min="1" max="1" width="7.875" style="3" customWidth="1"/>
    <col min="2" max="2" width="30.00390625" style="3" customWidth="1"/>
    <col min="3" max="3" width="16.625" style="3" customWidth="1"/>
    <col min="4" max="6" width="18.25390625" style="3" customWidth="1"/>
    <col min="7" max="16384" width="9.00390625" style="3" customWidth="1"/>
  </cols>
  <sheetData>
    <row r="1" spans="1:6" s="1" customFormat="1" ht="30" customHeight="1">
      <c r="A1" s="740" t="s">
        <v>710</v>
      </c>
      <c r="B1" s="741"/>
      <c r="C1" s="741"/>
      <c r="D1" s="741"/>
      <c r="E1" s="741"/>
      <c r="F1" s="741"/>
    </row>
    <row r="2" spans="1:6" ht="13.5" customHeight="1">
      <c r="A2" s="742" t="str">
        <f>'5-5预收账款'!A2</f>
        <v>评估基准日：2018年6月14日</v>
      </c>
      <c r="B2" s="743"/>
      <c r="C2" s="743"/>
      <c r="D2" s="743"/>
      <c r="E2" s="743"/>
      <c r="F2" s="743"/>
    </row>
    <row r="3" spans="1:6" ht="13.5" customHeight="1">
      <c r="A3" s="5"/>
      <c r="B3" s="5"/>
      <c r="C3" s="5"/>
      <c r="D3" s="5"/>
      <c r="E3" s="5"/>
      <c r="F3" s="7" t="s">
        <v>711</v>
      </c>
    </row>
    <row r="4" spans="1:6" ht="15.75" customHeight="1">
      <c r="A4" s="64" t="str">
        <f>'5-5预收账款'!A4</f>
        <v>被评估单位（或者产权持有单位）：威海万紫千红家具有限公司</v>
      </c>
      <c r="F4" s="8" t="s">
        <v>3</v>
      </c>
    </row>
    <row r="5" spans="1:6" s="2" customFormat="1" ht="15.75" customHeight="1">
      <c r="A5" s="9" t="s">
        <v>5</v>
      </c>
      <c r="B5" s="9" t="s">
        <v>339</v>
      </c>
      <c r="C5" s="9" t="s">
        <v>257</v>
      </c>
      <c r="D5" s="79" t="s">
        <v>90</v>
      </c>
      <c r="E5" s="44" t="s">
        <v>91</v>
      </c>
      <c r="F5" s="9" t="s">
        <v>8</v>
      </c>
    </row>
    <row r="6" spans="1:6" ht="15.75" customHeight="1">
      <c r="A6" s="11">
        <v>1</v>
      </c>
      <c r="B6" s="80" t="s">
        <v>712</v>
      </c>
      <c r="C6" s="81"/>
      <c r="D6" s="82">
        <v>0</v>
      </c>
      <c r="E6" s="14">
        <v>3639200.92</v>
      </c>
      <c r="F6" s="720" t="s">
        <v>1250</v>
      </c>
    </row>
    <row r="7" spans="1:6" ht="15.75" customHeight="1">
      <c r="A7" s="11">
        <v>2</v>
      </c>
      <c r="B7" s="80" t="s">
        <v>713</v>
      </c>
      <c r="C7" s="71"/>
      <c r="D7" s="76"/>
      <c r="E7" s="54"/>
      <c r="F7" s="83"/>
    </row>
    <row r="8" spans="1:6" ht="15.75" customHeight="1">
      <c r="A8" s="11">
        <v>3</v>
      </c>
      <c r="B8" s="80" t="s">
        <v>714</v>
      </c>
      <c r="C8" s="12"/>
      <c r="D8" s="63"/>
      <c r="E8" s="14"/>
      <c r="F8" s="15"/>
    </row>
    <row r="9" spans="1:6" ht="15.75" customHeight="1">
      <c r="A9" s="11">
        <v>4</v>
      </c>
      <c r="B9" s="80" t="s">
        <v>715</v>
      </c>
      <c r="C9" s="12"/>
      <c r="D9" s="14"/>
      <c r="E9" s="14"/>
      <c r="F9" s="15"/>
    </row>
    <row r="10" spans="1:6" ht="15.75" customHeight="1">
      <c r="A10" s="11">
        <v>5</v>
      </c>
      <c r="B10" s="80" t="s">
        <v>716</v>
      </c>
      <c r="C10" s="12"/>
      <c r="D10" s="14"/>
      <c r="E10" s="14"/>
      <c r="F10" s="15"/>
    </row>
    <row r="11" spans="1:6" ht="15.75" customHeight="1">
      <c r="A11" s="11">
        <v>6</v>
      </c>
      <c r="B11" s="80" t="s">
        <v>717</v>
      </c>
      <c r="C11" s="12"/>
      <c r="D11" s="14"/>
      <c r="E11" s="14"/>
      <c r="F11" s="15"/>
    </row>
    <row r="12" spans="1:6" ht="15.75" customHeight="1">
      <c r="A12" s="11">
        <v>7</v>
      </c>
      <c r="B12" s="80" t="s">
        <v>718</v>
      </c>
      <c r="C12" s="12"/>
      <c r="D12" s="14"/>
      <c r="E12" s="14"/>
      <c r="F12" s="15"/>
    </row>
    <row r="13" spans="1:6" ht="15.75" customHeight="1">
      <c r="A13" s="11">
        <v>8</v>
      </c>
      <c r="B13" s="80" t="s">
        <v>719</v>
      </c>
      <c r="C13" s="12"/>
      <c r="D13" s="14"/>
      <c r="E13" s="14"/>
      <c r="F13" s="15"/>
    </row>
    <row r="14" spans="1:8" ht="15.75" customHeight="1">
      <c r="A14" s="11">
        <v>9</v>
      </c>
      <c r="B14" s="80" t="s">
        <v>720</v>
      </c>
      <c r="C14" s="12"/>
      <c r="D14" s="14"/>
      <c r="E14" s="14"/>
      <c r="F14" s="15"/>
      <c r="H14"/>
    </row>
    <row r="15" spans="1:8" ht="15.75" customHeight="1">
      <c r="A15" s="11">
        <v>10</v>
      </c>
      <c r="B15" s="80" t="s">
        <v>721</v>
      </c>
      <c r="C15" s="12"/>
      <c r="E15" s="14"/>
      <c r="F15" s="15"/>
      <c r="H15"/>
    </row>
    <row r="16" spans="1:6" ht="15.75" customHeight="1">
      <c r="A16" s="11">
        <v>11</v>
      </c>
      <c r="B16" s="80" t="s">
        <v>722</v>
      </c>
      <c r="C16" s="84"/>
      <c r="D16" s="15"/>
      <c r="E16" s="13"/>
      <c r="F16" s="15"/>
    </row>
    <row r="17" spans="1:6" ht="15.75" customHeight="1">
      <c r="A17" s="11">
        <v>12</v>
      </c>
      <c r="B17" s="80" t="s">
        <v>723</v>
      </c>
      <c r="C17" s="12"/>
      <c r="D17" s="63"/>
      <c r="E17" s="14"/>
      <c r="F17" s="15"/>
    </row>
    <row r="18" spans="1:6" ht="15.75" customHeight="1">
      <c r="A18" s="11">
        <v>13</v>
      </c>
      <c r="B18" s="80" t="s">
        <v>724</v>
      </c>
      <c r="C18" s="12"/>
      <c r="D18" s="14"/>
      <c r="E18" s="14"/>
      <c r="F18" s="15"/>
    </row>
    <row r="19" spans="1:6" ht="15.75" customHeight="1">
      <c r="A19" s="11">
        <v>14</v>
      </c>
      <c r="B19" s="80" t="s">
        <v>725</v>
      </c>
      <c r="C19" s="12"/>
      <c r="D19" s="14"/>
      <c r="E19" s="14"/>
      <c r="F19" s="15"/>
    </row>
    <row r="20" spans="1:6" ht="15.75" customHeight="1">
      <c r="A20" s="11">
        <v>15</v>
      </c>
      <c r="B20" s="80" t="s">
        <v>726</v>
      </c>
      <c r="C20" s="12"/>
      <c r="D20" s="14"/>
      <c r="E20" s="14"/>
      <c r="F20" s="15"/>
    </row>
    <row r="21" spans="1:6" ht="15.75" customHeight="1">
      <c r="A21" s="747" t="s">
        <v>251</v>
      </c>
      <c r="B21" s="748"/>
      <c r="C21" s="12"/>
      <c r="D21" s="14">
        <f>SUM(D6:D20)</f>
        <v>0</v>
      </c>
      <c r="E21" s="14">
        <f>SUM(E6:E20)</f>
        <v>3639200.92</v>
      </c>
      <c r="F21" s="15"/>
    </row>
    <row r="22" spans="1:6" ht="15.75" customHeight="1">
      <c r="A22" s="19" t="str">
        <f>'3-1-1现金'!A15:D15</f>
        <v>被评估单位（或者产权持有单位）填表人：</v>
      </c>
      <c r="E22" s="749" t="str">
        <f>'3-1-1现金'!F15</f>
        <v>评估人员：苗菁  </v>
      </c>
      <c r="F22" s="749"/>
    </row>
    <row r="23" spans="1:6" ht="15.75" customHeight="1">
      <c r="A23" s="19" t="str">
        <f>'3-1-1现金'!A16</f>
        <v>填表日期：2018年8月10日</v>
      </c>
      <c r="E23" s="750" t="str">
        <f>'3-1-1现金'!F16</f>
        <v>复核人员：阮荣</v>
      </c>
      <c r="F23" s="750"/>
    </row>
  </sheetData>
  <sheetProtection/>
  <mergeCells count="5">
    <mergeCell ref="E23:F23"/>
    <mergeCell ref="A1:F1"/>
    <mergeCell ref="A2:F2"/>
    <mergeCell ref="A21:B21"/>
    <mergeCell ref="E22:F22"/>
  </mergeCells>
  <printOptions horizontalCentered="1"/>
  <pageMargins left="1" right="1" top="0.87" bottom="0.87" header="1.06" footer="0.51"/>
  <pageSetup fitToHeight="0" fitToWidth="1" horizontalDpi="300" verticalDpi="300" orientation="landscape" paperSize="9" r:id="rId3"/>
  <legacyDrawing r:id="rId2"/>
</worksheet>
</file>

<file path=xl/worksheets/sheet75.xml><?xml version="1.0" encoding="utf-8"?>
<worksheet xmlns="http://schemas.openxmlformats.org/spreadsheetml/2006/main" xmlns:r="http://schemas.openxmlformats.org/officeDocument/2006/relationships">
  <sheetPr>
    <pageSetUpPr fitToPage="1"/>
  </sheetPr>
  <dimension ref="A1:H19"/>
  <sheetViews>
    <sheetView zoomScalePageLayoutView="0" workbookViewId="0" topLeftCell="A1">
      <selection activeCell="C7" sqref="C7"/>
    </sheetView>
  </sheetViews>
  <sheetFormatPr defaultColWidth="9.00390625" defaultRowHeight="15.75" customHeight="1"/>
  <cols>
    <col min="1" max="1" width="8.375" style="3" customWidth="1"/>
    <col min="2" max="2" width="32.00390625" style="3" customWidth="1"/>
    <col min="3" max="8" width="13.50390625" style="3" customWidth="1"/>
    <col min="9" max="16384" width="9.00390625" style="3" customWidth="1"/>
  </cols>
  <sheetData>
    <row r="1" spans="1:8" s="1" customFormat="1" ht="30" customHeight="1">
      <c r="A1" s="740" t="s">
        <v>727</v>
      </c>
      <c r="B1" s="741"/>
      <c r="C1" s="741"/>
      <c r="D1" s="741"/>
      <c r="E1" s="741"/>
      <c r="F1" s="741"/>
      <c r="G1" s="741"/>
      <c r="H1" s="741"/>
    </row>
    <row r="2" spans="1:8" ht="13.5" customHeight="1">
      <c r="A2" s="742" t="str">
        <f>'5-6应付职工薪酬'!A2</f>
        <v>评估基准日：2018年6月14日</v>
      </c>
      <c r="B2" s="743"/>
      <c r="C2" s="743"/>
      <c r="D2" s="743"/>
      <c r="E2" s="743"/>
      <c r="F2" s="743"/>
      <c r="G2" s="743"/>
      <c r="H2" s="767"/>
    </row>
    <row r="3" spans="1:8" ht="13.5" customHeight="1">
      <c r="A3" s="5"/>
      <c r="B3" s="5"/>
      <c r="C3" s="5"/>
      <c r="D3" s="5"/>
      <c r="E3" s="5"/>
      <c r="F3" s="5"/>
      <c r="G3" s="5"/>
      <c r="H3" s="7" t="s">
        <v>728</v>
      </c>
    </row>
    <row r="4" spans="1:8" ht="15.75" customHeight="1">
      <c r="A4" s="64" t="str">
        <f>'5-6应付职工薪酬'!A4</f>
        <v>被评估单位（或者产权持有单位）：威海万紫千红家具有限公司</v>
      </c>
      <c r="H4" s="8" t="s">
        <v>3</v>
      </c>
    </row>
    <row r="5" spans="1:8" s="2" customFormat="1" ht="15.75" customHeight="1">
      <c r="A5" s="11" t="s">
        <v>5</v>
      </c>
      <c r="B5" s="49" t="s">
        <v>729</v>
      </c>
      <c r="C5" s="65" t="s">
        <v>257</v>
      </c>
      <c r="D5" s="65" t="s">
        <v>730</v>
      </c>
      <c r="E5" s="66" t="s">
        <v>90</v>
      </c>
      <c r="F5" s="49" t="s">
        <v>91</v>
      </c>
      <c r="G5" s="67" t="s">
        <v>92</v>
      </c>
      <c r="H5" s="34" t="s">
        <v>8</v>
      </c>
    </row>
    <row r="6" spans="1:8" ht="15.75" customHeight="1">
      <c r="A6" s="11">
        <v>1</v>
      </c>
      <c r="B6" s="68"/>
      <c r="C6" s="53"/>
      <c r="D6" s="46"/>
      <c r="E6" s="69"/>
      <c r="F6" s="70">
        <f>E6</f>
        <v>0</v>
      </c>
      <c r="G6" s="70"/>
      <c r="H6" s="59"/>
    </row>
    <row r="7" spans="1:8" ht="15.75" customHeight="1">
      <c r="A7" s="11">
        <v>2</v>
      </c>
      <c r="B7" s="68"/>
      <c r="C7" s="53"/>
      <c r="D7" s="46"/>
      <c r="E7" s="69"/>
      <c r="F7" s="70">
        <f>E7</f>
        <v>0</v>
      </c>
      <c r="G7" s="70"/>
      <c r="H7" s="59"/>
    </row>
    <row r="8" spans="1:8" ht="15.75" customHeight="1">
      <c r="A8" s="11">
        <v>4</v>
      </c>
      <c r="B8" s="68"/>
      <c r="C8" s="53"/>
      <c r="D8" s="46"/>
      <c r="E8" s="69"/>
      <c r="F8" s="70">
        <f>E8</f>
        <v>0</v>
      </c>
      <c r="G8" s="70"/>
      <c r="H8" s="59"/>
    </row>
    <row r="9" spans="1:8" ht="15.75" customHeight="1">
      <c r="A9" s="11">
        <v>5</v>
      </c>
      <c r="B9" s="68"/>
      <c r="C9" s="53"/>
      <c r="D9" s="46"/>
      <c r="E9" s="69"/>
      <c r="F9" s="70">
        <f>E9</f>
        <v>0</v>
      </c>
      <c r="G9" s="70"/>
      <c r="H9" s="59"/>
    </row>
    <row r="10" spans="1:8" ht="15.75" customHeight="1">
      <c r="A10" s="11">
        <v>8</v>
      </c>
      <c r="B10" s="68"/>
      <c r="C10" s="53"/>
      <c r="D10" s="46"/>
      <c r="E10" s="72"/>
      <c r="F10" s="70">
        <f>E10</f>
        <v>0</v>
      </c>
      <c r="G10" s="70"/>
      <c r="H10" s="59"/>
    </row>
    <row r="11" spans="1:8" ht="15.75" customHeight="1">
      <c r="A11" s="11"/>
      <c r="B11" s="68"/>
      <c r="C11" s="71"/>
      <c r="D11" s="68"/>
      <c r="E11" s="72"/>
      <c r="F11" s="70"/>
      <c r="G11" s="70"/>
      <c r="H11" s="59"/>
    </row>
    <row r="12" spans="1:8" ht="15.75" customHeight="1">
      <c r="A12" s="11"/>
      <c r="B12" s="73"/>
      <c r="C12" s="71"/>
      <c r="D12" s="74"/>
      <c r="E12" s="58"/>
      <c r="F12" s="70"/>
      <c r="G12" s="70"/>
      <c r="H12" s="59"/>
    </row>
    <row r="13" spans="1:8" ht="15.75" customHeight="1">
      <c r="A13" s="11"/>
      <c r="B13" s="16"/>
      <c r="C13" s="53"/>
      <c r="D13" s="75"/>
      <c r="E13" s="76"/>
      <c r="F13" s="14"/>
      <c r="G13" s="13"/>
      <c r="H13" s="59"/>
    </row>
    <row r="14" spans="1:8" ht="15.75" customHeight="1">
      <c r="A14" s="922" t="s">
        <v>251</v>
      </c>
      <c r="B14" s="923"/>
      <c r="C14" s="77"/>
      <c r="D14" s="78"/>
      <c r="E14" s="63">
        <f>SUM(E6:E12)</f>
        <v>0</v>
      </c>
      <c r="F14" s="63">
        <f>SUM(F6:F12)</f>
        <v>0</v>
      </c>
      <c r="G14" s="63"/>
      <c r="H14" s="15"/>
    </row>
    <row r="15" spans="1:8" ht="15.75" customHeight="1">
      <c r="A15" s="19" t="str">
        <f>'5-5预收账款'!A16</f>
        <v>被评估单位（或者产权持有单位）填表人：</v>
      </c>
      <c r="E15" s="749" t="str">
        <f>'3-1-1现金'!F15</f>
        <v>评估人员：苗菁  </v>
      </c>
      <c r="F15" s="749"/>
      <c r="G15" s="749"/>
      <c r="H15" s="749"/>
    </row>
    <row r="16" spans="1:8" ht="15.75" customHeight="1">
      <c r="A16" s="19" t="str">
        <f>'5-5预收账款'!A17</f>
        <v>填表日期：2018年8月10日</v>
      </c>
      <c r="E16" s="750" t="str">
        <f>'3-1-1现金'!F16</f>
        <v>复核人员：阮荣</v>
      </c>
      <c r="F16" s="750"/>
      <c r="G16" s="750"/>
      <c r="H16" s="750"/>
    </row>
    <row r="19" spans="6:7" ht="15.75" customHeight="1">
      <c r="F19" s="55"/>
      <c r="G19" s="55"/>
    </row>
  </sheetData>
  <sheetProtection/>
  <mergeCells count="5">
    <mergeCell ref="E16:H16"/>
    <mergeCell ref="A1:H1"/>
    <mergeCell ref="A2:H2"/>
    <mergeCell ref="A14:B14"/>
    <mergeCell ref="E15:H15"/>
  </mergeCells>
  <printOptions horizontalCentered="1"/>
  <pageMargins left="1" right="1" top="0.87" bottom="0.87" header="1.06" footer="0.51"/>
  <pageSetup fitToHeight="0" fitToWidth="1" horizontalDpi="300" verticalDpi="300" orientation="landscape" paperSize="9" scale="95" r:id="rId3"/>
  <legacyDrawing r:id="rId2"/>
</worksheet>
</file>

<file path=xl/worksheets/sheet76.xml><?xml version="1.0" encoding="utf-8"?>
<worksheet xmlns="http://schemas.openxmlformats.org/spreadsheetml/2006/main" xmlns:r="http://schemas.openxmlformats.org/officeDocument/2006/relationships">
  <sheetPr>
    <pageSetUpPr fitToPage="1"/>
  </sheetPr>
  <dimension ref="A1:I29"/>
  <sheetViews>
    <sheetView zoomScalePageLayoutView="0" workbookViewId="0" topLeftCell="A15">
      <selection activeCell="G30" sqref="G30"/>
    </sheetView>
  </sheetViews>
  <sheetFormatPr defaultColWidth="9.00390625" defaultRowHeight="15.75" customHeight="1"/>
  <cols>
    <col min="1" max="1" width="6.50390625" style="3" customWidth="1"/>
    <col min="2" max="2" width="22.00390625" style="3" customWidth="1"/>
    <col min="3" max="3" width="11.00390625" style="3" customWidth="1"/>
    <col min="4" max="4" width="14.375" style="3" customWidth="1"/>
    <col min="5" max="5" width="12.875" style="3" customWidth="1"/>
    <col min="6" max="6" width="8.75390625" style="3" customWidth="1"/>
    <col min="7" max="7" width="13.25390625" style="3" customWidth="1"/>
    <col min="8" max="8" width="12.875" style="3" customWidth="1"/>
    <col min="9" max="9" width="9.75390625" style="3" customWidth="1"/>
    <col min="10" max="16384" width="9.00390625" style="3" customWidth="1"/>
  </cols>
  <sheetData>
    <row r="1" spans="1:9" s="1" customFormat="1" ht="30" customHeight="1">
      <c r="A1" s="740" t="s">
        <v>731</v>
      </c>
      <c r="B1" s="741"/>
      <c r="C1" s="741"/>
      <c r="D1" s="741"/>
      <c r="E1" s="741"/>
      <c r="F1" s="741"/>
      <c r="G1" s="741"/>
      <c r="H1" s="741"/>
      <c r="I1" s="741"/>
    </row>
    <row r="2" spans="1:9" ht="13.5" customHeight="1">
      <c r="A2" s="742" t="str">
        <f>'5-7应交税金及附加'!A2</f>
        <v>评估基准日：2018年6月14日</v>
      </c>
      <c r="B2" s="743"/>
      <c r="C2" s="743"/>
      <c r="D2" s="743"/>
      <c r="E2" s="743"/>
      <c r="F2" s="743"/>
      <c r="G2" s="743"/>
      <c r="H2" s="767"/>
      <c r="I2" s="767"/>
    </row>
    <row r="3" spans="1:9" ht="13.5" customHeight="1">
      <c r="A3" s="5"/>
      <c r="B3" s="5"/>
      <c r="C3" s="5"/>
      <c r="D3" s="5"/>
      <c r="E3" s="5"/>
      <c r="F3" s="5"/>
      <c r="G3" s="5"/>
      <c r="H3" s="6"/>
      <c r="I3" s="7" t="s">
        <v>732</v>
      </c>
    </row>
    <row r="4" spans="1:9" ht="15.75" customHeight="1">
      <c r="A4" s="921" t="str">
        <f>'5-7应交税金及附加'!A4</f>
        <v>被评估单位（或者产权持有单位）：威海万紫千红家具有限公司</v>
      </c>
      <c r="B4" s="921"/>
      <c r="C4" s="921"/>
      <c r="D4" s="921"/>
      <c r="I4" s="8" t="s">
        <v>3</v>
      </c>
    </row>
    <row r="5" spans="1:9" s="2" customFormat="1" ht="15.75" customHeight="1">
      <c r="A5" s="9" t="s">
        <v>5</v>
      </c>
      <c r="B5" s="9" t="s">
        <v>248</v>
      </c>
      <c r="C5" s="9" t="s">
        <v>257</v>
      </c>
      <c r="D5" s="9" t="s">
        <v>264</v>
      </c>
      <c r="E5" s="9" t="s">
        <v>265</v>
      </c>
      <c r="F5" s="9" t="s">
        <v>266</v>
      </c>
      <c r="G5" s="34" t="s">
        <v>90</v>
      </c>
      <c r="H5" s="9" t="s">
        <v>91</v>
      </c>
      <c r="I5" s="9" t="s">
        <v>8</v>
      </c>
    </row>
    <row r="6" spans="1:9" ht="15.75" customHeight="1">
      <c r="A6" s="11"/>
      <c r="B6" s="16"/>
      <c r="C6" s="12"/>
      <c r="D6" s="14"/>
      <c r="E6" s="11"/>
      <c r="F6" s="11"/>
      <c r="G6" s="14"/>
      <c r="H6" s="14"/>
      <c r="I6" s="15"/>
    </row>
    <row r="7" spans="1:9" ht="15.75" customHeight="1">
      <c r="A7" s="11"/>
      <c r="B7" s="16"/>
      <c r="C7" s="12"/>
      <c r="D7" s="14"/>
      <c r="E7" s="11"/>
      <c r="F7" s="11"/>
      <c r="G7" s="14"/>
      <c r="H7" s="14"/>
      <c r="I7" s="15"/>
    </row>
    <row r="8" spans="1:9" ht="15.75" customHeight="1">
      <c r="A8" s="11"/>
      <c r="B8" s="16"/>
      <c r="C8" s="12"/>
      <c r="D8" s="14"/>
      <c r="E8" s="11"/>
      <c r="F8" s="11"/>
      <c r="G8" s="14"/>
      <c r="H8" s="14"/>
      <c r="I8" s="15"/>
    </row>
    <row r="9" spans="1:9" ht="15.75" customHeight="1">
      <c r="A9" s="11"/>
      <c r="B9" s="16"/>
      <c r="C9" s="12"/>
      <c r="D9" s="14"/>
      <c r="E9" s="11"/>
      <c r="F9" s="11"/>
      <c r="G9" s="14"/>
      <c r="H9" s="14"/>
      <c r="I9" s="15"/>
    </row>
    <row r="10" spans="1:9" ht="15.75" customHeight="1">
      <c r="A10" s="11"/>
      <c r="B10" s="16"/>
      <c r="C10" s="12"/>
      <c r="D10" s="14"/>
      <c r="E10" s="11"/>
      <c r="F10" s="11"/>
      <c r="G10" s="14"/>
      <c r="H10" s="14"/>
      <c r="I10" s="15"/>
    </row>
    <row r="11" spans="1:9" ht="15.75" customHeight="1">
      <c r="A11" s="11"/>
      <c r="B11" s="16"/>
      <c r="C11" s="12"/>
      <c r="D11" s="14"/>
      <c r="E11" s="11"/>
      <c r="F11" s="11"/>
      <c r="G11" s="14"/>
      <c r="H11" s="14"/>
      <c r="I11" s="15"/>
    </row>
    <row r="12" spans="1:9" ht="15.75" customHeight="1">
      <c r="A12" s="11"/>
      <c r="B12" s="16"/>
      <c r="C12" s="12"/>
      <c r="D12" s="14"/>
      <c r="E12" s="11"/>
      <c r="F12" s="11"/>
      <c r="G12" s="14"/>
      <c r="H12" s="14"/>
      <c r="I12" s="15"/>
    </row>
    <row r="13" spans="1:9" ht="15.75" customHeight="1">
      <c r="A13" s="11"/>
      <c r="B13" s="16"/>
      <c r="C13" s="12"/>
      <c r="D13" s="14"/>
      <c r="E13" s="11"/>
      <c r="F13" s="11"/>
      <c r="G13" s="14"/>
      <c r="H13" s="14"/>
      <c r="I13" s="15"/>
    </row>
    <row r="14" spans="1:9" ht="15.75" customHeight="1">
      <c r="A14" s="11"/>
      <c r="B14" s="16"/>
      <c r="C14" s="12"/>
      <c r="D14" s="14"/>
      <c r="E14" s="11"/>
      <c r="F14" s="11"/>
      <c r="G14" s="14"/>
      <c r="H14" s="14"/>
      <c r="I14" s="15"/>
    </row>
    <row r="15" spans="1:9" ht="15.75" customHeight="1">
      <c r="A15" s="11"/>
      <c r="B15" s="16"/>
      <c r="C15" s="12"/>
      <c r="D15" s="14"/>
      <c r="E15" s="11"/>
      <c r="F15" s="11"/>
      <c r="G15" s="14"/>
      <c r="H15" s="14"/>
      <c r="I15" s="15"/>
    </row>
    <row r="16" spans="1:9" ht="15.75" customHeight="1">
      <c r="A16" s="11"/>
      <c r="B16" s="16"/>
      <c r="C16" s="12"/>
      <c r="D16" s="14"/>
      <c r="E16" s="11"/>
      <c r="F16" s="11"/>
      <c r="G16" s="14"/>
      <c r="H16" s="14"/>
      <c r="I16" s="15"/>
    </row>
    <row r="17" spans="1:9" ht="15.75" customHeight="1">
      <c r="A17" s="11"/>
      <c r="B17" s="16"/>
      <c r="C17" s="12"/>
      <c r="D17" s="14"/>
      <c r="E17" s="11"/>
      <c r="F17" s="11"/>
      <c r="G17" s="14"/>
      <c r="H17" s="14"/>
      <c r="I17" s="15"/>
    </row>
    <row r="18" spans="1:9" ht="15.75" customHeight="1">
      <c r="A18" s="11"/>
      <c r="B18" s="16"/>
      <c r="C18" s="12"/>
      <c r="D18" s="14"/>
      <c r="E18" s="11"/>
      <c r="F18" s="11"/>
      <c r="G18" s="14"/>
      <c r="H18" s="14"/>
      <c r="I18" s="15"/>
    </row>
    <row r="19" spans="1:9" ht="15.75" customHeight="1">
      <c r="A19" s="11"/>
      <c r="B19" s="16"/>
      <c r="C19" s="12"/>
      <c r="D19" s="14"/>
      <c r="E19" s="11"/>
      <c r="F19" s="11"/>
      <c r="G19" s="14"/>
      <c r="H19" s="14"/>
      <c r="I19" s="15"/>
    </row>
    <row r="20" spans="1:9" ht="15.75" customHeight="1">
      <c r="A20" s="11"/>
      <c r="B20" s="16"/>
      <c r="C20" s="12"/>
      <c r="D20" s="14"/>
      <c r="E20" s="11"/>
      <c r="F20" s="11"/>
      <c r="G20" s="14"/>
      <c r="H20" s="14"/>
      <c r="I20" s="15"/>
    </row>
    <row r="21" spans="1:9" ht="15.75" customHeight="1">
      <c r="A21" s="11"/>
      <c r="B21" s="16"/>
      <c r="C21" s="12"/>
      <c r="D21" s="14"/>
      <c r="E21" s="11"/>
      <c r="F21" s="11"/>
      <c r="G21" s="14"/>
      <c r="H21" s="14"/>
      <c r="I21" s="15"/>
    </row>
    <row r="22" spans="1:9" ht="15.75" customHeight="1">
      <c r="A22" s="11"/>
      <c r="B22" s="16"/>
      <c r="C22" s="12"/>
      <c r="D22" s="14"/>
      <c r="E22" s="11"/>
      <c r="F22" s="11"/>
      <c r="G22" s="14"/>
      <c r="H22" s="14"/>
      <c r="I22" s="15"/>
    </row>
    <row r="23" spans="1:9" ht="15.75" customHeight="1">
      <c r="A23" s="11"/>
      <c r="B23" s="16"/>
      <c r="C23" s="12"/>
      <c r="D23" s="14"/>
      <c r="E23" s="11"/>
      <c r="F23" s="11"/>
      <c r="G23" s="14"/>
      <c r="H23" s="14"/>
      <c r="I23" s="15"/>
    </row>
    <row r="24" spans="1:9" ht="15.75" customHeight="1">
      <c r="A24" s="11"/>
      <c r="B24" s="16"/>
      <c r="C24" s="12"/>
      <c r="D24" s="14"/>
      <c r="E24" s="11"/>
      <c r="F24" s="11"/>
      <c r="G24" s="14"/>
      <c r="H24" s="14"/>
      <c r="I24" s="15"/>
    </row>
    <row r="25" spans="1:9" ht="15.75" customHeight="1">
      <c r="A25" s="11"/>
      <c r="B25" s="16"/>
      <c r="C25" s="12"/>
      <c r="D25" s="14"/>
      <c r="E25" s="11"/>
      <c r="F25" s="11"/>
      <c r="G25" s="14"/>
      <c r="H25" s="14"/>
      <c r="I25" s="15"/>
    </row>
    <row r="26" spans="1:9" ht="15.75" customHeight="1">
      <c r="A26" s="11"/>
      <c r="B26" s="16"/>
      <c r="C26" s="12"/>
      <c r="D26" s="14"/>
      <c r="E26" s="11"/>
      <c r="F26" s="11"/>
      <c r="G26" s="14"/>
      <c r="H26" s="14"/>
      <c r="I26" s="15"/>
    </row>
    <row r="27" spans="1:9" ht="15.75" customHeight="1">
      <c r="A27" s="747" t="s">
        <v>251</v>
      </c>
      <c r="B27" s="748"/>
      <c r="C27" s="15"/>
      <c r="D27" s="14"/>
      <c r="E27" s="15"/>
      <c r="F27" s="15"/>
      <c r="G27" s="14">
        <f>SUM(G6:G26)</f>
        <v>0</v>
      </c>
      <c r="H27" s="14">
        <f>SUM(H6:H26)</f>
        <v>0</v>
      </c>
      <c r="I27" s="15"/>
    </row>
    <row r="28" spans="1:9" ht="15.75" customHeight="1">
      <c r="A28" s="775" t="s">
        <v>232</v>
      </c>
      <c r="B28" s="775"/>
      <c r="C28" s="775"/>
      <c r="D28" s="775"/>
      <c r="E28" s="737" t="str">
        <f>'5-7应交税金及附加'!E15</f>
        <v>评估人员：苗菁  </v>
      </c>
      <c r="F28" s="737"/>
      <c r="G28" s="737"/>
      <c r="H28" s="737"/>
      <c r="I28" s="737"/>
    </row>
    <row r="29" spans="1:7" ht="15.75" customHeight="1">
      <c r="A29" s="23" t="s">
        <v>233</v>
      </c>
      <c r="G29" s="3" t="str">
        <f>'3-流动汇总'!E20</f>
        <v>复核人员：阮荣</v>
      </c>
    </row>
  </sheetData>
  <sheetProtection/>
  <mergeCells count="6">
    <mergeCell ref="A28:D28"/>
    <mergeCell ref="E28:I28"/>
    <mergeCell ref="A1:I1"/>
    <mergeCell ref="A2:I2"/>
    <mergeCell ref="A4:D4"/>
    <mergeCell ref="A27:B27"/>
  </mergeCells>
  <printOptions horizontalCentered="1"/>
  <pageMargins left="1" right="1" top="0.87" bottom="0.87" header="1.06" footer="0.51"/>
  <pageSetup fitToHeight="0" fitToWidth="1" horizontalDpi="300" verticalDpi="300" orientation="landscape" paperSize="9" r:id="rId3"/>
  <legacyDrawing r:id="rId2"/>
</worksheet>
</file>

<file path=xl/worksheets/sheet77.xml><?xml version="1.0" encoding="utf-8"?>
<worksheet xmlns="http://schemas.openxmlformats.org/spreadsheetml/2006/main" xmlns:r="http://schemas.openxmlformats.org/officeDocument/2006/relationships">
  <sheetPr>
    <pageSetUpPr fitToPage="1"/>
  </sheetPr>
  <dimension ref="A1:G29"/>
  <sheetViews>
    <sheetView zoomScalePageLayoutView="0" workbookViewId="0" topLeftCell="A9">
      <selection activeCell="G21" sqref="G21"/>
    </sheetView>
  </sheetViews>
  <sheetFormatPr defaultColWidth="9.00390625" defaultRowHeight="15.75" customHeight="1"/>
  <cols>
    <col min="1" max="1" width="6.875" style="3" customWidth="1"/>
    <col min="2" max="2" width="22.50390625" style="3" customWidth="1"/>
    <col min="3" max="3" width="13.75390625" style="3" customWidth="1"/>
    <col min="4" max="4" width="14.25390625" style="3" customWidth="1"/>
    <col min="5" max="5" width="17.875" style="3" customWidth="1"/>
    <col min="6" max="7" width="18.25390625" style="3" customWidth="1"/>
    <col min="8" max="16384" width="9.00390625" style="3" customWidth="1"/>
  </cols>
  <sheetData>
    <row r="1" spans="1:7" s="1" customFormat="1" ht="30" customHeight="1">
      <c r="A1" s="740" t="s">
        <v>733</v>
      </c>
      <c r="B1" s="741"/>
      <c r="C1" s="741"/>
      <c r="D1" s="741"/>
      <c r="E1" s="741"/>
      <c r="F1" s="741"/>
      <c r="G1" s="741"/>
    </row>
    <row r="2" spans="1:7" ht="13.5" customHeight="1">
      <c r="A2" s="742" t="str">
        <f>'5-8应付利息'!A2</f>
        <v>评估基准日：2018年6月14日</v>
      </c>
      <c r="B2" s="743"/>
      <c r="C2" s="743"/>
      <c r="D2" s="743"/>
      <c r="E2" s="743"/>
      <c r="F2" s="743"/>
      <c r="G2" s="767"/>
    </row>
    <row r="3" spans="1:7" ht="13.5" customHeight="1">
      <c r="A3" s="5"/>
      <c r="B3" s="5"/>
      <c r="C3" s="5"/>
      <c r="D3" s="5"/>
      <c r="E3" s="5"/>
      <c r="F3" s="5"/>
      <c r="G3" s="7" t="s">
        <v>734</v>
      </c>
    </row>
    <row r="4" spans="1:7" ht="15.75" customHeight="1">
      <c r="A4" s="921" t="str">
        <f>'5-8应付利息'!A4</f>
        <v>被评估单位（或者产权持有单位）：威海万紫千红家具有限公司</v>
      </c>
      <c r="B4" s="921"/>
      <c r="C4" s="921"/>
      <c r="D4" s="921"/>
      <c r="G4" s="8" t="s">
        <v>3</v>
      </c>
    </row>
    <row r="5" spans="1:7" s="2" customFormat="1" ht="15.75" customHeight="1">
      <c r="A5" s="9" t="s">
        <v>5</v>
      </c>
      <c r="B5" s="9" t="s">
        <v>735</v>
      </c>
      <c r="C5" s="9" t="s">
        <v>257</v>
      </c>
      <c r="D5" s="9" t="s">
        <v>736</v>
      </c>
      <c r="E5" s="10" t="s">
        <v>90</v>
      </c>
      <c r="F5" s="9" t="s">
        <v>91</v>
      </c>
      <c r="G5" s="9" t="s">
        <v>8</v>
      </c>
    </row>
    <row r="6" spans="1:7" ht="15.75" customHeight="1">
      <c r="A6" s="11"/>
      <c r="B6" s="16"/>
      <c r="C6" s="12"/>
      <c r="D6" s="11"/>
      <c r="E6" s="14"/>
      <c r="F6" s="14"/>
      <c r="G6" s="15"/>
    </row>
    <row r="7" spans="1:7" ht="15.75" customHeight="1">
      <c r="A7" s="11"/>
      <c r="B7" s="16"/>
      <c r="C7" s="12"/>
      <c r="D7" s="11"/>
      <c r="E7" s="14"/>
      <c r="F7" s="14"/>
      <c r="G7" s="15"/>
    </row>
    <row r="8" spans="1:7" ht="15.75" customHeight="1">
      <c r="A8" s="11"/>
      <c r="B8" s="16"/>
      <c r="C8" s="12"/>
      <c r="D8" s="11"/>
      <c r="E8" s="14"/>
      <c r="F8" s="14"/>
      <c r="G8" s="15"/>
    </row>
    <row r="9" spans="1:7" ht="15.75" customHeight="1">
      <c r="A9" s="11"/>
      <c r="B9" s="16"/>
      <c r="C9" s="12"/>
      <c r="D9" s="11"/>
      <c r="E9" s="14"/>
      <c r="F9" s="14"/>
      <c r="G9" s="15"/>
    </row>
    <row r="10" spans="1:7" ht="15.75" customHeight="1">
      <c r="A10" s="11"/>
      <c r="B10" s="16"/>
      <c r="C10" s="12"/>
      <c r="D10" s="11"/>
      <c r="E10" s="14"/>
      <c r="F10" s="14"/>
      <c r="G10" s="15"/>
    </row>
    <row r="11" spans="1:7" ht="15.75" customHeight="1">
      <c r="A11" s="11"/>
      <c r="B11" s="16"/>
      <c r="C11" s="12"/>
      <c r="D11" s="11"/>
      <c r="E11" s="14"/>
      <c r="F11" s="14"/>
      <c r="G11" s="15"/>
    </row>
    <row r="12" spans="1:7" ht="15.75" customHeight="1">
      <c r="A12" s="11"/>
      <c r="B12" s="16"/>
      <c r="C12" s="12"/>
      <c r="D12" s="11"/>
      <c r="E12" s="14"/>
      <c r="F12" s="14"/>
      <c r="G12" s="15"/>
    </row>
    <row r="13" spans="1:7" ht="15.75" customHeight="1">
      <c r="A13" s="11"/>
      <c r="B13" s="16"/>
      <c r="C13" s="12"/>
      <c r="D13" s="11"/>
      <c r="E13" s="14"/>
      <c r="F13" s="14"/>
      <c r="G13" s="15"/>
    </row>
    <row r="14" spans="1:7" ht="15.75" customHeight="1">
      <c r="A14" s="11"/>
      <c r="B14" s="16"/>
      <c r="C14" s="12"/>
      <c r="D14" s="11"/>
      <c r="E14" s="14"/>
      <c r="F14" s="14"/>
      <c r="G14" s="15"/>
    </row>
    <row r="15" spans="1:7" ht="15.75" customHeight="1">
      <c r="A15" s="11"/>
      <c r="B15" s="16"/>
      <c r="C15" s="12"/>
      <c r="D15" s="11"/>
      <c r="E15" s="14"/>
      <c r="F15" s="14"/>
      <c r="G15" s="15"/>
    </row>
    <row r="16" spans="1:7" ht="15.75" customHeight="1">
      <c r="A16" s="11"/>
      <c r="B16" s="16"/>
      <c r="C16" s="12"/>
      <c r="D16" s="11"/>
      <c r="E16" s="14"/>
      <c r="F16" s="14"/>
      <c r="G16" s="15"/>
    </row>
    <row r="17" spans="1:7" ht="15.75" customHeight="1">
      <c r="A17" s="11"/>
      <c r="B17" s="16"/>
      <c r="C17" s="12"/>
      <c r="D17" s="11"/>
      <c r="E17" s="14"/>
      <c r="F17" s="14"/>
      <c r="G17" s="15"/>
    </row>
    <row r="18" spans="1:7" ht="15.75" customHeight="1">
      <c r="A18" s="11"/>
      <c r="B18" s="16"/>
      <c r="C18" s="12"/>
      <c r="D18" s="11"/>
      <c r="E18" s="14"/>
      <c r="F18" s="14"/>
      <c r="G18" s="15"/>
    </row>
    <row r="19" spans="1:7" ht="15.75" customHeight="1">
      <c r="A19" s="11"/>
      <c r="B19" s="16"/>
      <c r="C19" s="12"/>
      <c r="D19" s="11"/>
      <c r="E19" s="14"/>
      <c r="F19" s="14"/>
      <c r="G19" s="15"/>
    </row>
    <row r="20" spans="1:7" ht="15.75" customHeight="1">
      <c r="A20" s="11"/>
      <c r="B20" s="16"/>
      <c r="C20" s="12"/>
      <c r="D20" s="11"/>
      <c r="E20" s="14"/>
      <c r="F20" s="14"/>
      <c r="G20" s="15"/>
    </row>
    <row r="21" spans="1:7" ht="15.75" customHeight="1">
      <c r="A21" s="11"/>
      <c r="B21" s="16"/>
      <c r="C21" s="12"/>
      <c r="D21" s="11"/>
      <c r="E21" s="14"/>
      <c r="F21" s="14"/>
      <c r="G21" s="15"/>
    </row>
    <row r="22" spans="1:7" ht="15.75" customHeight="1">
      <c r="A22" s="11"/>
      <c r="B22" s="16"/>
      <c r="C22" s="12"/>
      <c r="D22" s="11"/>
      <c r="E22" s="14"/>
      <c r="F22" s="14"/>
      <c r="G22" s="15"/>
    </row>
    <row r="23" spans="1:7" ht="15.75" customHeight="1">
      <c r="A23" s="11"/>
      <c r="B23" s="16"/>
      <c r="C23" s="12"/>
      <c r="D23" s="11"/>
      <c r="E23" s="14"/>
      <c r="F23" s="14"/>
      <c r="G23" s="15"/>
    </row>
    <row r="24" spans="1:7" ht="15.75" customHeight="1">
      <c r="A24" s="11"/>
      <c r="B24" s="16"/>
      <c r="C24" s="12"/>
      <c r="D24" s="11"/>
      <c r="E24" s="14"/>
      <c r="F24" s="14"/>
      <c r="G24" s="15"/>
    </row>
    <row r="25" spans="1:7" ht="15.75" customHeight="1">
      <c r="A25" s="11"/>
      <c r="B25" s="16"/>
      <c r="C25" s="12"/>
      <c r="D25" s="11"/>
      <c r="E25" s="14"/>
      <c r="F25" s="14"/>
      <c r="G25" s="15"/>
    </row>
    <row r="26" spans="1:7" ht="15.75" customHeight="1">
      <c r="A26" s="11"/>
      <c r="B26" s="16"/>
      <c r="C26" s="12"/>
      <c r="D26" s="11"/>
      <c r="E26" s="14"/>
      <c r="F26" s="14"/>
      <c r="G26" s="15"/>
    </row>
    <row r="27" spans="1:7" ht="15.75" customHeight="1">
      <c r="A27" s="747" t="s">
        <v>251</v>
      </c>
      <c r="B27" s="748"/>
      <c r="C27" s="12"/>
      <c r="D27" s="11"/>
      <c r="E27" s="14"/>
      <c r="F27" s="14"/>
      <c r="G27" s="15"/>
    </row>
    <row r="28" spans="1:7" ht="15.75" customHeight="1">
      <c r="A28" s="775" t="s">
        <v>232</v>
      </c>
      <c r="B28" s="775"/>
      <c r="C28" s="775"/>
      <c r="D28" s="775"/>
      <c r="E28" s="737" t="str">
        <f>'5-8应付利息'!E28</f>
        <v>评估人员：苗菁  </v>
      </c>
      <c r="F28" s="737"/>
      <c r="G28" s="737"/>
    </row>
    <row r="29" spans="1:6" ht="15.75" customHeight="1">
      <c r="A29" s="23" t="s">
        <v>233</v>
      </c>
      <c r="F29" s="3" t="str">
        <f>'3-流动汇总'!E20</f>
        <v>复核人员：阮荣</v>
      </c>
    </row>
  </sheetData>
  <sheetProtection/>
  <mergeCells count="6">
    <mergeCell ref="A28:D28"/>
    <mergeCell ref="E28:G28"/>
    <mergeCell ref="A1:G1"/>
    <mergeCell ref="A2:G2"/>
    <mergeCell ref="A4:D4"/>
    <mergeCell ref="A27:B27"/>
  </mergeCells>
  <printOptions horizontalCentered="1"/>
  <pageMargins left="1" right="1" top="0.87" bottom="0.87" header="1.06" footer="0.51"/>
  <pageSetup fitToHeight="0" fitToWidth="1" horizontalDpi="300" verticalDpi="300" orientation="landscape" paperSize="9" r:id="rId3"/>
  <legacyDrawing r:id="rId2"/>
</worksheet>
</file>

<file path=xl/worksheets/sheet78.xml><?xml version="1.0" encoding="utf-8"?>
<worksheet xmlns="http://schemas.openxmlformats.org/spreadsheetml/2006/main" xmlns:r="http://schemas.openxmlformats.org/officeDocument/2006/relationships">
  <sheetPr>
    <tabColor rgb="FF00B050"/>
    <pageSetUpPr fitToPage="1"/>
  </sheetPr>
  <dimension ref="A1:H23"/>
  <sheetViews>
    <sheetView zoomScalePageLayoutView="0" workbookViewId="0" topLeftCell="A1">
      <selection activeCell="H24" sqref="H24"/>
    </sheetView>
  </sheetViews>
  <sheetFormatPr defaultColWidth="9.00390625" defaultRowHeight="15.75" customHeight="1"/>
  <cols>
    <col min="1" max="1" width="6.00390625" style="3" customWidth="1"/>
    <col min="2" max="2" width="29.50390625" style="3" customWidth="1"/>
    <col min="3" max="3" width="11.875" style="42" customWidth="1"/>
    <col min="4" max="4" width="14.125" style="42" customWidth="1"/>
    <col min="5" max="7" width="14.125" style="3" customWidth="1"/>
    <col min="8" max="8" width="23.125" style="3" customWidth="1"/>
    <col min="9" max="16384" width="9.00390625" style="3" customWidth="1"/>
  </cols>
  <sheetData>
    <row r="1" spans="1:8" s="1" customFormat="1" ht="30" customHeight="1">
      <c r="A1" s="740" t="s">
        <v>737</v>
      </c>
      <c r="B1" s="741"/>
      <c r="C1" s="781"/>
      <c r="D1" s="781"/>
      <c r="E1" s="741"/>
      <c r="F1" s="741"/>
      <c r="G1" s="741"/>
      <c r="H1" s="741"/>
    </row>
    <row r="2" spans="1:8" ht="13.5" customHeight="1">
      <c r="A2" s="742" t="str">
        <f>'5-9应付股利（利润）'!A2</f>
        <v>评估基准日：2018年6月14日</v>
      </c>
      <c r="B2" s="743"/>
      <c r="C2" s="783"/>
      <c r="D2" s="783"/>
      <c r="E2" s="743"/>
      <c r="F2" s="743"/>
      <c r="G2" s="743"/>
      <c r="H2" s="767"/>
    </row>
    <row r="3" spans="1:8" ht="13.5" customHeight="1">
      <c r="A3" s="5"/>
      <c r="B3" s="5"/>
      <c r="C3" s="43"/>
      <c r="D3" s="43"/>
      <c r="E3" s="5"/>
      <c r="F3" s="5"/>
      <c r="G3" s="5"/>
      <c r="H3" s="7" t="s">
        <v>738</v>
      </c>
    </row>
    <row r="4" spans="1:8" ht="15.75" customHeight="1">
      <c r="A4" s="921" t="str">
        <f>'5-9应付股利（利润）'!A4</f>
        <v>被评估单位（或者产权持有单位）：威海万紫千红家具有限公司</v>
      </c>
      <c r="B4" s="921"/>
      <c r="C4" s="924"/>
      <c r="D4" s="924"/>
      <c r="H4" s="8" t="s">
        <v>3</v>
      </c>
    </row>
    <row r="5" spans="1:8" s="2" customFormat="1" ht="15.75" customHeight="1">
      <c r="A5" s="44" t="s">
        <v>5</v>
      </c>
      <c r="B5" s="44" t="s">
        <v>248</v>
      </c>
      <c r="C5" s="45" t="s">
        <v>257</v>
      </c>
      <c r="D5" s="45" t="s">
        <v>256</v>
      </c>
      <c r="E5" s="421" t="s">
        <v>90</v>
      </c>
      <c r="F5" s="44" t="s">
        <v>91</v>
      </c>
      <c r="G5" s="44" t="s">
        <v>92</v>
      </c>
      <c r="H5" s="9" t="s">
        <v>8</v>
      </c>
    </row>
    <row r="6" spans="1:8" ht="15.75" customHeight="1">
      <c r="A6" s="11">
        <v>1</v>
      </c>
      <c r="B6" s="56" t="s">
        <v>1247</v>
      </c>
      <c r="C6" s="655"/>
      <c r="D6" s="721"/>
      <c r="E6" s="58"/>
      <c r="F6" s="14">
        <f>13484069.34+4207945.48</f>
        <v>17692014.82</v>
      </c>
      <c r="G6" s="13">
        <f>F6</f>
        <v>17692014.82</v>
      </c>
      <c r="H6" s="18" t="s">
        <v>1251</v>
      </c>
    </row>
    <row r="7" spans="1:8" ht="15.75" customHeight="1">
      <c r="A7" s="11">
        <v>2</v>
      </c>
      <c r="B7" s="56" t="s">
        <v>1248</v>
      </c>
      <c r="C7" s="655"/>
      <c r="D7" s="656"/>
      <c r="E7" s="58"/>
      <c r="F7" s="14">
        <f>1395330.24+2209004.01</f>
        <v>3604334.25</v>
      </c>
      <c r="G7" s="13">
        <f>F7</f>
        <v>3604334.25</v>
      </c>
      <c r="H7" s="34" t="s">
        <v>1252</v>
      </c>
    </row>
    <row r="8" spans="1:8" ht="15.75" customHeight="1">
      <c r="A8" s="11">
        <v>3</v>
      </c>
      <c r="B8" s="56" t="s">
        <v>1249</v>
      </c>
      <c r="C8" s="655"/>
      <c r="D8" s="656"/>
      <c r="E8" s="58"/>
      <c r="F8" s="14">
        <v>2470264</v>
      </c>
      <c r="G8" s="13">
        <f>F8</f>
        <v>2470264</v>
      </c>
      <c r="H8" s="720"/>
    </row>
    <row r="9" spans="1:8" ht="15.75" customHeight="1">
      <c r="A9" s="11"/>
      <c r="B9" s="60"/>
      <c r="C9" s="53"/>
      <c r="D9" s="9"/>
      <c r="E9" s="58"/>
      <c r="F9" s="14"/>
      <c r="G9" s="13"/>
      <c r="H9" s="59"/>
    </row>
    <row r="10" spans="1:8" ht="15.75" customHeight="1">
      <c r="A10" s="11"/>
      <c r="B10" s="60"/>
      <c r="C10" s="53"/>
      <c r="D10" s="9"/>
      <c r="E10" s="58"/>
      <c r="F10" s="14"/>
      <c r="G10" s="13"/>
      <c r="H10" s="59"/>
    </row>
    <row r="11" spans="1:8" ht="15.75" customHeight="1">
      <c r="A11" s="11"/>
      <c r="B11" s="56"/>
      <c r="C11" s="53"/>
      <c r="D11" s="9"/>
      <c r="E11" s="58"/>
      <c r="F11" s="14"/>
      <c r="G11" s="13"/>
      <c r="H11" s="59"/>
    </row>
    <row r="12" spans="1:8" ht="15.75" customHeight="1">
      <c r="A12" s="11"/>
      <c r="B12" s="16"/>
      <c r="C12" s="51"/>
      <c r="D12" s="61"/>
      <c r="E12" s="62"/>
      <c r="F12" s="63"/>
      <c r="G12" s="63"/>
      <c r="H12" s="15"/>
    </row>
    <row r="13" spans="1:8" ht="15.75" customHeight="1">
      <c r="A13" s="11"/>
      <c r="B13" s="16"/>
      <c r="C13" s="51"/>
      <c r="D13" s="61"/>
      <c r="E13" s="62"/>
      <c r="F13" s="63"/>
      <c r="G13" s="63"/>
      <c r="H13" s="15"/>
    </row>
    <row r="14" spans="1:8" ht="15.75" customHeight="1">
      <c r="A14" s="747" t="s">
        <v>251</v>
      </c>
      <c r="B14" s="923"/>
      <c r="C14" s="53"/>
      <c r="D14" s="49"/>
      <c r="E14" s="14"/>
      <c r="F14" s="14">
        <f>SUM(F6:F11)</f>
        <v>23766613.07</v>
      </c>
      <c r="G14" s="14">
        <f>SUM(G6:G13)</f>
        <v>23766613.07</v>
      </c>
      <c r="H14" s="15"/>
    </row>
    <row r="15" spans="1:8" ht="15.75" customHeight="1">
      <c r="A15" s="19" t="str">
        <f>'5-6应付职工薪酬'!A22</f>
        <v>被评估单位（或者产权持有单位）填表人：</v>
      </c>
      <c r="E15" s="749" t="str">
        <f>'5-9应付股利（利润）'!E28</f>
        <v>评估人员：苗菁  </v>
      </c>
      <c r="F15" s="749"/>
      <c r="G15" s="749"/>
      <c r="H15" s="749"/>
    </row>
    <row r="16" spans="1:8" ht="15.75" customHeight="1">
      <c r="A16" s="19" t="str">
        <f>'5-7应交税金及附加'!A16</f>
        <v>填表日期：2018年8月10日</v>
      </c>
      <c r="E16" s="750" t="str">
        <f>'3-1-1现金'!F16</f>
        <v>复核人员：阮荣</v>
      </c>
      <c r="F16" s="750"/>
      <c r="G16" s="750"/>
      <c r="H16" s="750"/>
    </row>
    <row r="18" ht="15.75" customHeight="1">
      <c r="F18" s="55"/>
    </row>
    <row r="22" ht="15.75" customHeight="1">
      <c r="F22" s="55"/>
    </row>
    <row r="23" ht="15.75" customHeight="1">
      <c r="F23" s="55"/>
    </row>
  </sheetData>
  <sheetProtection/>
  <mergeCells count="6">
    <mergeCell ref="E15:H15"/>
    <mergeCell ref="E16:H16"/>
    <mergeCell ref="A1:H1"/>
    <mergeCell ref="A2:H2"/>
    <mergeCell ref="A4:D4"/>
    <mergeCell ref="A14:B14"/>
  </mergeCells>
  <printOptions horizontalCentered="1"/>
  <pageMargins left="1" right="1" top="0.87" bottom="0.87" header="1.06" footer="0.51"/>
  <pageSetup fitToHeight="0" fitToWidth="1" horizontalDpi="300" verticalDpi="300" orientation="landscape" paperSize="9" scale="91" r:id="rId3"/>
  <legacyDrawing r:id="rId2"/>
</worksheet>
</file>

<file path=xl/worksheets/sheet79.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G31" sqref="G31"/>
    </sheetView>
  </sheetViews>
  <sheetFormatPr defaultColWidth="9.00390625" defaultRowHeight="15.75" customHeight="1"/>
  <cols>
    <col min="1" max="1" width="7.75390625" style="3" customWidth="1"/>
    <col min="2" max="2" width="20.875" style="3" customWidth="1"/>
    <col min="3" max="3" width="12.875" style="3" customWidth="1"/>
    <col min="4" max="5" width="12.375" style="3" customWidth="1"/>
    <col min="6" max="6" width="16.375" style="3" customWidth="1"/>
    <col min="7" max="7" width="15.125" style="3" customWidth="1"/>
    <col min="8" max="8" width="14.625" style="3" customWidth="1"/>
    <col min="9" max="16384" width="9.00390625" style="3" customWidth="1"/>
  </cols>
  <sheetData>
    <row r="1" spans="1:8" s="1" customFormat="1" ht="30" customHeight="1">
      <c r="A1" s="740" t="s">
        <v>739</v>
      </c>
      <c r="B1" s="741"/>
      <c r="C1" s="741"/>
      <c r="D1" s="741"/>
      <c r="E1" s="741"/>
      <c r="F1" s="741"/>
      <c r="G1" s="741"/>
      <c r="H1" s="741"/>
    </row>
    <row r="2" spans="1:8" ht="13.5" customHeight="1">
      <c r="A2" s="742" t="str">
        <f>'5-10其他应付款'!A2</f>
        <v>评估基准日：2018年6月14日</v>
      </c>
      <c r="B2" s="743"/>
      <c r="C2" s="743"/>
      <c r="D2" s="743"/>
      <c r="E2" s="743"/>
      <c r="F2" s="743"/>
      <c r="G2" s="767"/>
      <c r="H2" s="767"/>
    </row>
    <row r="3" spans="1:8" ht="13.5" customHeight="1">
      <c r="A3" s="5"/>
      <c r="B3" s="5"/>
      <c r="C3" s="5"/>
      <c r="D3" s="5"/>
      <c r="E3" s="5"/>
      <c r="F3" s="5"/>
      <c r="G3" s="6"/>
      <c r="H3" s="7" t="s">
        <v>740</v>
      </c>
    </row>
    <row r="4" spans="1:8" ht="15.75" customHeight="1">
      <c r="A4" s="921" t="str">
        <f>'5-10其他应付款'!A4</f>
        <v>被评估单位（或者产权持有单位）：威海万紫千红家具有限公司</v>
      </c>
      <c r="B4" s="921"/>
      <c r="C4" s="921"/>
      <c r="H4" s="8" t="s">
        <v>3</v>
      </c>
    </row>
    <row r="5" spans="1:8" s="2" customFormat="1" ht="15.75" customHeight="1">
      <c r="A5" s="9" t="s">
        <v>5</v>
      </c>
      <c r="B5" s="9" t="s">
        <v>741</v>
      </c>
      <c r="C5" s="9" t="s">
        <v>257</v>
      </c>
      <c r="D5" s="9" t="s">
        <v>379</v>
      </c>
      <c r="E5" s="9" t="s">
        <v>742</v>
      </c>
      <c r="F5" s="10" t="s">
        <v>90</v>
      </c>
      <c r="G5" s="9" t="s">
        <v>91</v>
      </c>
      <c r="H5" s="9" t="s">
        <v>8</v>
      </c>
    </row>
    <row r="6" spans="1:8" ht="15.75" customHeight="1">
      <c r="A6" s="11"/>
      <c r="B6" s="16"/>
      <c r="C6" s="12"/>
      <c r="D6" s="12"/>
      <c r="E6" s="11"/>
      <c r="F6" s="14"/>
      <c r="G6" s="14"/>
      <c r="H6" s="15"/>
    </row>
    <row r="7" spans="1:8" ht="15.75" customHeight="1">
      <c r="A7" s="11"/>
      <c r="B7" s="16"/>
      <c r="C7" s="12"/>
      <c r="D7" s="12"/>
      <c r="E7" s="11"/>
      <c r="F7" s="14"/>
      <c r="G7" s="14"/>
      <c r="H7" s="15"/>
    </row>
    <row r="8" spans="1:8" ht="15.75" customHeight="1">
      <c r="A8" s="11"/>
      <c r="B8" s="16"/>
      <c r="C8" s="12"/>
      <c r="D8" s="12"/>
      <c r="E8" s="11"/>
      <c r="F8" s="14"/>
      <c r="G8" s="14"/>
      <c r="H8" s="15"/>
    </row>
    <row r="9" spans="1:8" ht="15.75" customHeight="1">
      <c r="A9" s="11"/>
      <c r="B9" s="16"/>
      <c r="C9" s="12"/>
      <c r="D9" s="12"/>
      <c r="E9" s="11"/>
      <c r="F9" s="14"/>
      <c r="G9" s="14"/>
      <c r="H9" s="15"/>
    </row>
    <row r="10" spans="1:8" ht="15.75" customHeight="1">
      <c r="A10" s="11"/>
      <c r="B10" s="16"/>
      <c r="C10" s="12"/>
      <c r="D10" s="12"/>
      <c r="E10" s="11"/>
      <c r="F10" s="14"/>
      <c r="G10" s="14"/>
      <c r="H10" s="15"/>
    </row>
    <row r="11" spans="1:8" ht="15.75" customHeight="1">
      <c r="A11" s="11"/>
      <c r="B11" s="16"/>
      <c r="C11" s="12"/>
      <c r="D11" s="12"/>
      <c r="E11" s="11"/>
      <c r="F11" s="14"/>
      <c r="G11" s="14"/>
      <c r="H11" s="15"/>
    </row>
    <row r="12" spans="1:8" ht="15.75" customHeight="1">
      <c r="A12" s="11"/>
      <c r="B12" s="16"/>
      <c r="C12" s="12"/>
      <c r="D12" s="12"/>
      <c r="E12" s="11"/>
      <c r="F12" s="14"/>
      <c r="G12" s="14"/>
      <c r="H12" s="15"/>
    </row>
    <row r="13" spans="1:8" ht="15.75" customHeight="1">
      <c r="A13" s="11"/>
      <c r="B13" s="16"/>
      <c r="C13" s="12"/>
      <c r="D13" s="12"/>
      <c r="E13" s="11"/>
      <c r="F13" s="14"/>
      <c r="G13" s="14"/>
      <c r="H13" s="15"/>
    </row>
    <row r="14" spans="1:8" ht="15.75" customHeight="1">
      <c r="A14" s="11"/>
      <c r="B14" s="16"/>
      <c r="C14" s="12"/>
      <c r="D14" s="12"/>
      <c r="E14" s="11"/>
      <c r="F14" s="14"/>
      <c r="G14" s="14"/>
      <c r="H14" s="15"/>
    </row>
    <row r="15" spans="1:8" ht="15.75" customHeight="1">
      <c r="A15" s="11"/>
      <c r="B15" s="16"/>
      <c r="C15" s="12"/>
      <c r="D15" s="12"/>
      <c r="E15" s="11"/>
      <c r="F15" s="14"/>
      <c r="G15" s="14"/>
      <c r="H15" s="15"/>
    </row>
    <row r="16" spans="1:8" ht="15.75" customHeight="1">
      <c r="A16" s="11"/>
      <c r="B16" s="16"/>
      <c r="C16" s="12"/>
      <c r="D16" s="12"/>
      <c r="E16" s="11"/>
      <c r="F16" s="14"/>
      <c r="G16" s="14"/>
      <c r="H16" s="15"/>
    </row>
    <row r="17" spans="1:8" ht="15.75" customHeight="1">
      <c r="A17" s="11"/>
      <c r="B17" s="16"/>
      <c r="C17" s="12"/>
      <c r="D17" s="12"/>
      <c r="E17" s="11"/>
      <c r="F17" s="14"/>
      <c r="G17" s="14"/>
      <c r="H17" s="15"/>
    </row>
    <row r="18" spans="1:8" ht="15.75" customHeight="1">
      <c r="A18" s="11"/>
      <c r="B18" s="16"/>
      <c r="C18" s="12"/>
      <c r="D18" s="12"/>
      <c r="E18" s="11"/>
      <c r="F18" s="14"/>
      <c r="G18" s="14"/>
      <c r="H18" s="15"/>
    </row>
    <row r="19" spans="1:8" ht="15.75" customHeight="1">
      <c r="A19" s="11"/>
      <c r="B19" s="16"/>
      <c r="C19" s="12"/>
      <c r="D19" s="12"/>
      <c r="E19" s="11"/>
      <c r="F19" s="14"/>
      <c r="G19" s="14"/>
      <c r="H19" s="15"/>
    </row>
    <row r="20" spans="1:8" ht="15.75" customHeight="1">
      <c r="A20" s="11"/>
      <c r="B20" s="16"/>
      <c r="C20" s="12"/>
      <c r="D20" s="12"/>
      <c r="E20" s="11"/>
      <c r="F20" s="14"/>
      <c r="G20" s="14"/>
      <c r="H20" s="15"/>
    </row>
    <row r="21" spans="1:8" ht="15.75" customHeight="1">
      <c r="A21" s="11"/>
      <c r="B21" s="16"/>
      <c r="C21" s="12"/>
      <c r="D21" s="12"/>
      <c r="E21" s="11"/>
      <c r="F21" s="14"/>
      <c r="G21" s="14"/>
      <c r="H21" s="15"/>
    </row>
    <row r="22" spans="1:8" ht="15.75" customHeight="1">
      <c r="A22" s="11"/>
      <c r="B22" s="16"/>
      <c r="C22" s="12"/>
      <c r="D22" s="12"/>
      <c r="E22" s="11"/>
      <c r="F22" s="14"/>
      <c r="G22" s="14"/>
      <c r="H22" s="15"/>
    </row>
    <row r="23" spans="1:8" ht="15.75" customHeight="1">
      <c r="A23" s="11"/>
      <c r="B23" s="16"/>
      <c r="C23" s="12"/>
      <c r="D23" s="12"/>
      <c r="E23" s="11"/>
      <c r="F23" s="14"/>
      <c r="G23" s="14"/>
      <c r="H23" s="15"/>
    </row>
    <row r="24" spans="1:8" ht="15.75" customHeight="1">
      <c r="A24" s="11"/>
      <c r="B24" s="16"/>
      <c r="C24" s="12"/>
      <c r="D24" s="12"/>
      <c r="E24" s="11"/>
      <c r="F24" s="14"/>
      <c r="G24" s="14"/>
      <c r="H24" s="15"/>
    </row>
    <row r="25" spans="1:8" ht="15.75" customHeight="1">
      <c r="A25" s="11"/>
      <c r="B25" s="16"/>
      <c r="C25" s="12"/>
      <c r="D25" s="12"/>
      <c r="E25" s="11"/>
      <c r="F25" s="14"/>
      <c r="G25" s="14"/>
      <c r="H25" s="15"/>
    </row>
    <row r="26" spans="1:8" ht="15.75" customHeight="1">
      <c r="A26" s="11"/>
      <c r="B26" s="16"/>
      <c r="C26" s="12"/>
      <c r="D26" s="12"/>
      <c r="E26" s="11"/>
      <c r="F26" s="14"/>
      <c r="G26" s="14"/>
      <c r="H26" s="15"/>
    </row>
    <row r="27" spans="1:8" ht="15.75" customHeight="1">
      <c r="A27" s="11"/>
      <c r="B27" s="16"/>
      <c r="C27" s="12"/>
      <c r="D27" s="12"/>
      <c r="E27" s="11"/>
      <c r="F27" s="14"/>
      <c r="G27" s="14"/>
      <c r="H27" s="15"/>
    </row>
    <row r="28" spans="1:8" ht="15.75" customHeight="1">
      <c r="A28" s="747" t="s">
        <v>251</v>
      </c>
      <c r="B28" s="748"/>
      <c r="C28" s="12"/>
      <c r="D28" s="12"/>
      <c r="E28" s="15"/>
      <c r="F28" s="14">
        <f>SUM(F6:F27)</f>
        <v>0</v>
      </c>
      <c r="G28" s="14">
        <f>SUM(G6:G27)</f>
        <v>0</v>
      </c>
      <c r="H28" s="15"/>
    </row>
    <row r="29" spans="1:8" ht="15.75" customHeight="1">
      <c r="A29" s="775" t="s">
        <v>232</v>
      </c>
      <c r="B29" s="775"/>
      <c r="C29" s="775"/>
      <c r="D29" s="775"/>
      <c r="F29" s="920" t="str">
        <f>'5-10其他应付款'!E15</f>
        <v>评估人员：苗菁  </v>
      </c>
      <c r="G29" s="826"/>
      <c r="H29" s="826"/>
    </row>
    <row r="30" spans="1:7" ht="15.75" customHeight="1">
      <c r="A30" s="23" t="s">
        <v>233</v>
      </c>
      <c r="G30" s="3" t="str">
        <f>'3-流动汇总'!E20</f>
        <v>复核人员：阮荣</v>
      </c>
    </row>
  </sheetData>
  <sheetProtection/>
  <mergeCells count="6">
    <mergeCell ref="A29:D29"/>
    <mergeCell ref="F29:H29"/>
    <mergeCell ref="A1:H1"/>
    <mergeCell ref="A2:H2"/>
    <mergeCell ref="A4:C4"/>
    <mergeCell ref="A28:B28"/>
  </mergeCells>
  <printOptions horizontalCentered="1"/>
  <pageMargins left="1" right="1" top="0.87" bottom="0.87" header="1.06" footer="0.51"/>
  <pageSetup fitToHeight="0" fitToWidth="1" horizontalDpi="300" verticalDpi="300" orientation="landscape" paperSize="9"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N27"/>
  <sheetViews>
    <sheetView zoomScalePageLayoutView="0" workbookViewId="0" topLeftCell="A1">
      <selection activeCell="D6" sqref="D6"/>
    </sheetView>
  </sheetViews>
  <sheetFormatPr defaultColWidth="9.00390625" defaultRowHeight="15.75" customHeight="1"/>
  <cols>
    <col min="1" max="1" width="5.375" style="3" customWidth="1"/>
    <col min="2" max="2" width="17.00390625" style="3" customWidth="1"/>
    <col min="3" max="3" width="14.875" style="3" customWidth="1"/>
    <col min="4" max="4" width="12.50390625" style="3" customWidth="1"/>
    <col min="5" max="5" width="11.25390625" style="3" customWidth="1"/>
    <col min="6" max="6" width="12.25390625" style="3" customWidth="1"/>
    <col min="7" max="7" width="13.125" style="3" customWidth="1"/>
    <col min="8" max="8" width="12.375" style="3" customWidth="1"/>
    <col min="9" max="9" width="10.125" style="3" customWidth="1"/>
    <col min="10" max="10" width="8.75390625" style="3" customWidth="1"/>
    <col min="11" max="11" width="10.00390625" style="3" bestFit="1" customWidth="1"/>
    <col min="12" max="12" width="9.00390625" style="3" customWidth="1"/>
    <col min="13" max="14" width="10.00390625" style="3" bestFit="1" customWidth="1"/>
    <col min="15" max="16384" width="9.00390625" style="3" customWidth="1"/>
  </cols>
  <sheetData>
    <row r="1" spans="1:11" s="1" customFormat="1" ht="30" customHeight="1">
      <c r="A1" s="740" t="s">
        <v>208</v>
      </c>
      <c r="B1" s="741"/>
      <c r="C1" s="741"/>
      <c r="D1" s="741"/>
      <c r="E1" s="741"/>
      <c r="F1" s="741"/>
      <c r="G1" s="741"/>
      <c r="H1" s="741"/>
      <c r="I1" s="741"/>
      <c r="J1" s="741"/>
      <c r="K1" s="741"/>
    </row>
    <row r="2" spans="1:11" ht="13.5" customHeight="1">
      <c r="A2" s="742" t="str">
        <f>'3-1-2银行存款'!A2</f>
        <v>评估基准日：2018年6月14日</v>
      </c>
      <c r="B2" s="743"/>
      <c r="C2" s="743"/>
      <c r="D2" s="743"/>
      <c r="E2" s="743"/>
      <c r="F2" s="743"/>
      <c r="G2" s="743"/>
      <c r="H2" s="767"/>
      <c r="I2" s="767"/>
      <c r="J2" s="767"/>
      <c r="K2" s="767"/>
    </row>
    <row r="3" spans="1:11" ht="13.5" customHeight="1">
      <c r="A3" s="5"/>
      <c r="B3" s="5"/>
      <c r="C3" s="5"/>
      <c r="D3" s="5"/>
      <c r="E3" s="5"/>
      <c r="F3" s="5"/>
      <c r="G3" s="5"/>
      <c r="H3" s="6"/>
      <c r="I3" s="6"/>
      <c r="J3" s="6"/>
      <c r="K3" s="7" t="s">
        <v>209</v>
      </c>
    </row>
    <row r="4" spans="1:11" ht="15.75" customHeight="1">
      <c r="A4" s="31" t="str">
        <f>'3-1-2银行存款'!A4</f>
        <v>被评估单位（或者产权持有单位）：威海万紫千红家具有限公司</v>
      </c>
      <c r="K4" s="8" t="s">
        <v>3</v>
      </c>
    </row>
    <row r="5" spans="1:14" s="2" customFormat="1" ht="15.75" customHeight="1">
      <c r="A5" s="9" t="s">
        <v>5</v>
      </c>
      <c r="B5" s="9" t="s">
        <v>210</v>
      </c>
      <c r="C5" s="9" t="s">
        <v>211</v>
      </c>
      <c r="D5" s="9" t="s">
        <v>196</v>
      </c>
      <c r="E5" s="9" t="s">
        <v>197</v>
      </c>
      <c r="F5" s="9" t="s">
        <v>198</v>
      </c>
      <c r="G5" s="44" t="s">
        <v>90</v>
      </c>
      <c r="H5" s="9" t="s">
        <v>91</v>
      </c>
      <c r="I5" s="9" t="s">
        <v>92</v>
      </c>
      <c r="J5" s="9" t="s">
        <v>126</v>
      </c>
      <c r="K5" s="9" t="s">
        <v>8</v>
      </c>
      <c r="M5" s="3"/>
      <c r="N5" s="3"/>
    </row>
    <row r="6" spans="1:11" ht="15.75" customHeight="1">
      <c r="A6" s="11"/>
      <c r="B6" s="166"/>
      <c r="C6" s="559"/>
      <c r="D6" s="560" t="s">
        <v>779</v>
      </c>
      <c r="E6" s="14"/>
      <c r="F6" s="437"/>
      <c r="G6" s="428"/>
      <c r="H6" s="428">
        <f>G6</f>
        <v>0</v>
      </c>
      <c r="I6" s="428"/>
      <c r="J6" s="69"/>
      <c r="K6" s="219"/>
    </row>
    <row r="7" spans="1:11" ht="15.75" customHeight="1">
      <c r="A7" s="11"/>
      <c r="B7" s="9"/>
      <c r="C7" s="45"/>
      <c r="D7" s="45"/>
      <c r="E7" s="428"/>
      <c r="F7" s="428"/>
      <c r="G7" s="428"/>
      <c r="H7" s="428"/>
      <c r="I7" s="435"/>
      <c r="J7" s="69"/>
      <c r="K7" s="219"/>
    </row>
    <row r="8" spans="1:11" ht="15.75" customHeight="1">
      <c r="A8" s="11"/>
      <c r="B8" s="119"/>
      <c r="C8" s="45"/>
      <c r="D8" s="45"/>
      <c r="E8" s="428"/>
      <c r="F8" s="428"/>
      <c r="G8" s="428"/>
      <c r="H8" s="428"/>
      <c r="I8" s="428"/>
      <c r="J8" s="69"/>
      <c r="K8" s="219"/>
    </row>
    <row r="9" spans="1:11" ht="15.75" customHeight="1">
      <c r="A9" s="11"/>
      <c r="B9" s="9"/>
      <c r="C9" s="45"/>
      <c r="D9" s="45"/>
      <c r="E9" s="428"/>
      <c r="F9" s="428"/>
      <c r="G9" s="428"/>
      <c r="H9" s="428"/>
      <c r="I9" s="428"/>
      <c r="J9" s="69"/>
      <c r="K9" s="219"/>
    </row>
    <row r="10" spans="1:11" ht="15.75" customHeight="1">
      <c r="A10" s="11"/>
      <c r="B10" s="9"/>
      <c r="C10" s="45"/>
      <c r="D10" s="45"/>
      <c r="E10" s="428"/>
      <c r="F10" s="428"/>
      <c r="G10" s="428"/>
      <c r="H10" s="428"/>
      <c r="I10" s="428"/>
      <c r="J10" s="69"/>
      <c r="K10" s="219"/>
    </row>
    <row r="11" spans="1:11" ht="15.75" customHeight="1">
      <c r="A11" s="11"/>
      <c r="B11" s="9"/>
      <c r="C11" s="45"/>
      <c r="D11" s="45"/>
      <c r="E11" s="428"/>
      <c r="F11" s="428"/>
      <c r="G11" s="428"/>
      <c r="H11" s="428"/>
      <c r="I11" s="428"/>
      <c r="J11" s="69"/>
      <c r="K11" s="219"/>
    </row>
    <row r="12" spans="1:11" ht="15.75" customHeight="1">
      <c r="A12" s="11"/>
      <c r="B12" s="9"/>
      <c r="C12" s="45"/>
      <c r="D12" s="45"/>
      <c r="E12" s="428"/>
      <c r="F12" s="428"/>
      <c r="G12" s="428"/>
      <c r="H12" s="428"/>
      <c r="I12" s="428"/>
      <c r="J12" s="69"/>
      <c r="K12" s="219"/>
    </row>
    <row r="13" spans="1:11" ht="15.75" customHeight="1">
      <c r="A13" s="41"/>
      <c r="B13" s="429"/>
      <c r="C13" s="101"/>
      <c r="D13" s="45"/>
      <c r="E13" s="14"/>
      <c r="F13" s="430"/>
      <c r="G13" s="428"/>
      <c r="H13" s="431"/>
      <c r="I13" s="428"/>
      <c r="J13" s="69"/>
      <c r="K13" s="219"/>
    </row>
    <row r="14" spans="1:11" ht="15.75" customHeight="1">
      <c r="A14" s="747" t="s">
        <v>212</v>
      </c>
      <c r="B14" s="748"/>
      <c r="C14" s="219"/>
      <c r="D14" s="219"/>
      <c r="E14" s="69"/>
      <c r="F14" s="219"/>
      <c r="G14" s="69">
        <f>SUM(G6:G13)</f>
        <v>0</v>
      </c>
      <c r="H14" s="69">
        <f>SUM(H6:H13)</f>
        <v>0</v>
      </c>
      <c r="I14" s="69"/>
      <c r="J14" s="69"/>
      <c r="K14" s="219"/>
    </row>
    <row r="15" spans="1:11" ht="15.75" customHeight="1">
      <c r="A15" s="3" t="str">
        <f>'3-1-1现金'!A15</f>
        <v>被评估单位（或者产权持有单位）填表人：</v>
      </c>
      <c r="C15" s="42"/>
      <c r="D15" s="42"/>
      <c r="E15" s="42"/>
      <c r="F15" s="42"/>
      <c r="G15" s="770" t="str">
        <f>'3-1-2银行存款'!G12</f>
        <v>评估人员：苗菁  </v>
      </c>
      <c r="H15" s="770"/>
      <c r="I15" s="770"/>
      <c r="J15" s="770"/>
      <c r="K15" s="770"/>
    </row>
    <row r="16" spans="1:11" ht="15.75" customHeight="1">
      <c r="A16" s="3" t="str">
        <f>'3-1-2银行存款'!A13:B13</f>
        <v>填表日期：2018年8月10日</v>
      </c>
      <c r="C16" s="42"/>
      <c r="D16" s="42"/>
      <c r="E16" s="42"/>
      <c r="F16" s="42"/>
      <c r="G16" s="765" t="str">
        <f>'3-1-2银行存款'!G13</f>
        <v>复核人员：阮荣</v>
      </c>
      <c r="H16" s="765"/>
      <c r="I16" s="765"/>
      <c r="J16" s="765"/>
      <c r="K16" s="765"/>
    </row>
    <row r="17" ht="15.75" customHeight="1">
      <c r="F17" s="432"/>
    </row>
    <row r="18" spans="6:11" ht="15.75" customHeight="1">
      <c r="F18" s="561"/>
      <c r="K18" s="434"/>
    </row>
    <row r="19" ht="15.75" customHeight="1">
      <c r="F19" s="432"/>
    </row>
    <row r="24" ht="15.75" customHeight="1">
      <c r="F24" s="433"/>
    </row>
    <row r="25" spans="6:12" ht="15.75" customHeight="1">
      <c r="F25" s="432"/>
      <c r="L25" s="432"/>
    </row>
    <row r="26" ht="15.75" customHeight="1">
      <c r="F26" s="432"/>
    </row>
    <row r="27" spans="3:6" ht="15.75" customHeight="1">
      <c r="C27" s="434"/>
      <c r="F27" s="432"/>
    </row>
  </sheetData>
  <sheetProtection/>
  <mergeCells count="5">
    <mergeCell ref="G16:K16"/>
    <mergeCell ref="A1:K1"/>
    <mergeCell ref="A2:K2"/>
    <mergeCell ref="A14:B14"/>
    <mergeCell ref="G15:K15"/>
  </mergeCells>
  <printOptions horizontalCentered="1"/>
  <pageMargins left="1" right="1" top="0.87" bottom="0.87" header="1.06" footer="0.51"/>
  <pageSetup fitToHeight="0" fitToWidth="1" horizontalDpi="300" verticalDpi="300" orientation="landscape" paperSize="9" scale="90" r:id="rId1"/>
</worksheet>
</file>

<file path=xl/worksheets/sheet80.xml><?xml version="1.0" encoding="utf-8"?>
<worksheet xmlns="http://schemas.openxmlformats.org/spreadsheetml/2006/main" xmlns:r="http://schemas.openxmlformats.org/officeDocument/2006/relationships">
  <sheetPr>
    <pageSetUpPr fitToPage="1"/>
  </sheetPr>
  <dimension ref="A1:G19"/>
  <sheetViews>
    <sheetView zoomScalePageLayoutView="0" workbookViewId="0" topLeftCell="A1">
      <selection activeCell="B6" sqref="B6:F9"/>
    </sheetView>
  </sheetViews>
  <sheetFormatPr defaultColWidth="9.00390625" defaultRowHeight="15.75" customHeight="1"/>
  <cols>
    <col min="1" max="1" width="5.625" style="3" customWidth="1"/>
    <col min="2" max="2" width="16.875" style="3" customWidth="1"/>
    <col min="3" max="3" width="9.50390625" style="42" customWidth="1"/>
    <col min="4" max="4" width="26.00390625" style="42" customWidth="1"/>
    <col min="5" max="5" width="17.625" style="3" customWidth="1"/>
    <col min="6" max="6" width="16.50390625" style="3" customWidth="1"/>
    <col min="7" max="7" width="19.625" style="3" customWidth="1"/>
    <col min="8" max="16384" width="9.00390625" style="3" customWidth="1"/>
  </cols>
  <sheetData>
    <row r="1" spans="1:7" s="1" customFormat="1" ht="30" customHeight="1">
      <c r="A1" s="740" t="s">
        <v>743</v>
      </c>
      <c r="B1" s="741"/>
      <c r="C1" s="781"/>
      <c r="D1" s="781"/>
      <c r="E1" s="741"/>
      <c r="F1" s="741"/>
      <c r="G1" s="741"/>
    </row>
    <row r="2" spans="1:7" ht="13.5" customHeight="1">
      <c r="A2" s="742" t="str">
        <f>'5-11一年到期非流动负债'!A2</f>
        <v>评估基准日：2018年6月14日</v>
      </c>
      <c r="B2" s="743"/>
      <c r="C2" s="783"/>
      <c r="D2" s="783"/>
      <c r="E2" s="743"/>
      <c r="F2" s="743"/>
      <c r="G2" s="767"/>
    </row>
    <row r="3" spans="1:7" ht="13.5" customHeight="1">
      <c r="A3" s="5"/>
      <c r="B3" s="5"/>
      <c r="C3" s="43"/>
      <c r="D3" s="43"/>
      <c r="E3" s="5"/>
      <c r="F3" s="5"/>
      <c r="G3" s="7" t="s">
        <v>744</v>
      </c>
    </row>
    <row r="4" spans="1:7" ht="15.75" customHeight="1">
      <c r="A4" s="921" t="str">
        <f>'5-11一年到期非流动负债'!A4</f>
        <v>被评估单位（或者产权持有单位）：威海万紫千红家具有限公司</v>
      </c>
      <c r="B4" s="921"/>
      <c r="C4" s="924"/>
      <c r="D4" s="924"/>
      <c r="G4" s="8" t="s">
        <v>3</v>
      </c>
    </row>
    <row r="5" spans="1:7" s="2" customFormat="1" ht="15.75" customHeight="1">
      <c r="A5" s="9" t="s">
        <v>5</v>
      </c>
      <c r="B5" s="44" t="s">
        <v>248</v>
      </c>
      <c r="C5" s="45" t="s">
        <v>257</v>
      </c>
      <c r="D5" s="46" t="s">
        <v>339</v>
      </c>
      <c r="E5" s="10" t="s">
        <v>90</v>
      </c>
      <c r="F5" s="9" t="s">
        <v>91</v>
      </c>
      <c r="G5" s="9" t="s">
        <v>8</v>
      </c>
    </row>
    <row r="6" spans="1:7" ht="15.75" customHeight="1">
      <c r="A6" s="41">
        <v>1</v>
      </c>
      <c r="B6" s="9"/>
      <c r="C6" s="47"/>
      <c r="D6" s="46"/>
      <c r="E6" s="14"/>
      <c r="F6" s="48"/>
      <c r="G6" s="15"/>
    </row>
    <row r="7" spans="1:7" ht="15.75" customHeight="1">
      <c r="A7" s="41">
        <v>2</v>
      </c>
      <c r="B7" s="11"/>
      <c r="C7" s="47"/>
      <c r="D7" s="49"/>
      <c r="E7" s="14"/>
      <c r="F7" s="48"/>
      <c r="G7" s="15"/>
    </row>
    <row r="8" spans="1:7" ht="15.75" customHeight="1">
      <c r="A8" s="41">
        <v>3</v>
      </c>
      <c r="B8" s="11"/>
      <c r="C8" s="50"/>
      <c r="D8" s="49"/>
      <c r="E8" s="14"/>
      <c r="F8" s="48"/>
      <c r="G8" s="15"/>
    </row>
    <row r="9" spans="1:7" ht="15.75" customHeight="1">
      <c r="A9" s="41"/>
      <c r="B9" s="16"/>
      <c r="C9" s="51"/>
      <c r="D9" s="49"/>
      <c r="E9" s="52"/>
      <c r="F9" s="14"/>
      <c r="G9" s="15"/>
    </row>
    <row r="10" spans="1:7" ht="15.75" customHeight="1">
      <c r="A10" s="11"/>
      <c r="B10" s="16"/>
      <c r="C10" s="53"/>
      <c r="E10" s="14"/>
      <c r="F10" s="13"/>
      <c r="G10" s="15"/>
    </row>
    <row r="11" spans="1:7" ht="15.75" customHeight="1">
      <c r="A11" s="11"/>
      <c r="B11" s="16"/>
      <c r="C11" s="53"/>
      <c r="D11" s="49"/>
      <c r="E11" s="54"/>
      <c r="F11" s="14"/>
      <c r="G11" s="15"/>
    </row>
    <row r="12" spans="1:7" ht="15.75" customHeight="1">
      <c r="A12" s="747" t="s">
        <v>251</v>
      </c>
      <c r="B12" s="748"/>
      <c r="C12" s="53"/>
      <c r="D12" s="49"/>
      <c r="E12" s="14">
        <f>SUM(E6:E11)</f>
        <v>0</v>
      </c>
      <c r="F12" s="14">
        <f>E12</f>
        <v>0</v>
      </c>
      <c r="G12" s="15"/>
    </row>
    <row r="13" spans="1:7" ht="15.75" customHeight="1">
      <c r="A13" s="3" t="str">
        <f>'3-1-1现金'!A15</f>
        <v>被评估单位（或者产权持有单位）填表人：</v>
      </c>
      <c r="E13" s="827" t="str">
        <f>'3-1-1现金'!F15</f>
        <v>评估人员：苗菁  </v>
      </c>
      <c r="F13" s="827"/>
      <c r="G13" s="827"/>
    </row>
    <row r="14" spans="1:7" ht="15.75" customHeight="1">
      <c r="A14" s="3" t="str">
        <f>'3-1-1现金'!A16:B16</f>
        <v>填表日期：2018年8月10日</v>
      </c>
      <c r="E14" s="750" t="str">
        <f>'3-1-1现金'!F16</f>
        <v>复核人员：阮荣</v>
      </c>
      <c r="F14" s="750"/>
      <c r="G14" s="750"/>
    </row>
    <row r="17" ht="15.75" customHeight="1">
      <c r="E17" s="55"/>
    </row>
    <row r="19" ht="15.75" customHeight="1">
      <c r="E19" s="55"/>
    </row>
  </sheetData>
  <sheetProtection/>
  <mergeCells count="6">
    <mergeCell ref="E13:G13"/>
    <mergeCell ref="E14:G14"/>
    <mergeCell ref="A1:G1"/>
    <mergeCell ref="A2:G2"/>
    <mergeCell ref="A4:D4"/>
    <mergeCell ref="A12:B12"/>
  </mergeCells>
  <printOptions horizontalCentered="1"/>
  <pageMargins left="1" right="1" top="0.87" bottom="0.87" header="1.06" footer="0.51"/>
  <pageSetup fitToHeight="0" fitToWidth="1" horizontalDpi="300" verticalDpi="300" orientation="landscape" paperSize="9" r:id="rId1"/>
</worksheet>
</file>

<file path=xl/worksheets/sheet81.xml><?xml version="1.0" encoding="utf-8"?>
<worksheet xmlns="http://schemas.openxmlformats.org/spreadsheetml/2006/main" xmlns:r="http://schemas.openxmlformats.org/officeDocument/2006/relationships">
  <dimension ref="A1:G20"/>
  <sheetViews>
    <sheetView zoomScalePageLayoutView="0" workbookViewId="0" topLeftCell="A1">
      <selection activeCell="B6" sqref="B6:F7"/>
    </sheetView>
  </sheetViews>
  <sheetFormatPr defaultColWidth="9.00390625" defaultRowHeight="15.75"/>
  <cols>
    <col min="1" max="1" width="5.625" style="3" customWidth="1"/>
    <col min="2" max="2" width="21.50390625" style="3" customWidth="1"/>
    <col min="3" max="3" width="9.50390625" style="42" customWidth="1"/>
    <col min="4" max="4" width="26.00390625" style="42" customWidth="1"/>
    <col min="5" max="5" width="17.625" style="3" customWidth="1"/>
    <col min="6" max="6" width="16.50390625" style="3" customWidth="1"/>
    <col min="7" max="7" width="19.625" style="3" customWidth="1"/>
    <col min="8" max="16384" width="9.00390625" style="3" customWidth="1"/>
  </cols>
  <sheetData>
    <row r="1" spans="1:7" s="1" customFormat="1" ht="30" customHeight="1">
      <c r="A1" s="740" t="s">
        <v>745</v>
      </c>
      <c r="B1" s="741"/>
      <c r="C1" s="781"/>
      <c r="D1" s="781"/>
      <c r="E1" s="741"/>
      <c r="F1" s="741"/>
      <c r="G1" s="741"/>
    </row>
    <row r="2" spans="1:7" ht="13.5" customHeight="1">
      <c r="A2" s="742" t="str">
        <f>'5-11一年到期非流动负债'!A2</f>
        <v>评估基准日：2018年6月14日</v>
      </c>
      <c r="B2" s="743"/>
      <c r="C2" s="783"/>
      <c r="D2" s="783"/>
      <c r="E2" s="743"/>
      <c r="F2" s="743"/>
      <c r="G2" s="767"/>
    </row>
    <row r="3" spans="1:7" ht="13.5" customHeight="1">
      <c r="A3" s="5"/>
      <c r="B3" s="5"/>
      <c r="C3" s="43"/>
      <c r="D3" s="43"/>
      <c r="E3" s="5"/>
      <c r="F3" s="5"/>
      <c r="G3" s="7" t="s">
        <v>744</v>
      </c>
    </row>
    <row r="4" spans="1:7" ht="15.75" customHeight="1">
      <c r="A4" s="921" t="str">
        <f>'5-11一年到期非流动负债'!A4</f>
        <v>被评估单位（或者产权持有单位）：威海万紫千红家具有限公司</v>
      </c>
      <c r="B4" s="921"/>
      <c r="C4" s="924"/>
      <c r="D4" s="924"/>
      <c r="G4" s="8" t="s">
        <v>3</v>
      </c>
    </row>
    <row r="5" spans="1:7" s="2" customFormat="1" ht="15.75" customHeight="1">
      <c r="A5" s="9" t="s">
        <v>5</v>
      </c>
      <c r="B5" s="44" t="s">
        <v>248</v>
      </c>
      <c r="C5" s="45" t="s">
        <v>257</v>
      </c>
      <c r="D5" s="46" t="s">
        <v>339</v>
      </c>
      <c r="E5" s="10" t="s">
        <v>90</v>
      </c>
      <c r="F5" s="9" t="s">
        <v>91</v>
      </c>
      <c r="G5" s="9" t="s">
        <v>8</v>
      </c>
    </row>
    <row r="6" spans="1:7" ht="15.75" customHeight="1">
      <c r="A6" s="41">
        <v>1</v>
      </c>
      <c r="B6" s="9"/>
      <c r="C6" s="47"/>
      <c r="D6" s="46"/>
      <c r="E6" s="14"/>
      <c r="F6" s="48"/>
      <c r="G6" s="15"/>
    </row>
    <row r="7" spans="1:7" ht="15.75" customHeight="1">
      <c r="A7" s="41"/>
      <c r="B7" s="11"/>
      <c r="C7" s="47"/>
      <c r="D7" s="49"/>
      <c r="E7" s="14"/>
      <c r="F7" s="14"/>
      <c r="G7" s="15"/>
    </row>
    <row r="8" spans="1:7" ht="15.75" customHeight="1">
      <c r="A8" s="41"/>
      <c r="B8" s="11"/>
      <c r="C8" s="50"/>
      <c r="D8" s="49"/>
      <c r="E8" s="14"/>
      <c r="F8" s="14"/>
      <c r="G8" s="15"/>
    </row>
    <row r="9" spans="1:7" ht="15.75" customHeight="1">
      <c r="A9" s="41"/>
      <c r="B9" s="16"/>
      <c r="C9" s="50"/>
      <c r="D9" s="47"/>
      <c r="E9" s="14"/>
      <c r="F9" s="14"/>
      <c r="G9" s="15"/>
    </row>
    <row r="10" spans="1:7" ht="15.75" customHeight="1">
      <c r="A10" s="41"/>
      <c r="B10" s="16"/>
      <c r="C10" s="51"/>
      <c r="D10" s="49"/>
      <c r="E10" s="52"/>
      <c r="F10" s="14"/>
      <c r="G10" s="15"/>
    </row>
    <row r="11" spans="1:7" ht="15.75" customHeight="1">
      <c r="A11" s="11"/>
      <c r="B11" s="16"/>
      <c r="C11" s="53"/>
      <c r="E11" s="14"/>
      <c r="F11" s="13"/>
      <c r="G11" s="15"/>
    </row>
    <row r="12" spans="1:7" ht="15.75" customHeight="1">
      <c r="A12" s="11"/>
      <c r="B12" s="16"/>
      <c r="C12" s="53"/>
      <c r="D12" s="49"/>
      <c r="E12" s="54"/>
      <c r="F12" s="14"/>
      <c r="G12" s="15"/>
    </row>
    <row r="13" spans="1:7" ht="15.75" customHeight="1">
      <c r="A13" s="747" t="s">
        <v>251</v>
      </c>
      <c r="B13" s="748"/>
      <c r="C13" s="53"/>
      <c r="D13" s="49"/>
      <c r="E13" s="14">
        <f>SUM(E6:E12)</f>
        <v>0</v>
      </c>
      <c r="F13" s="14">
        <f>E13</f>
        <v>0</v>
      </c>
      <c r="G13" s="15"/>
    </row>
    <row r="14" spans="1:7" ht="15.75" customHeight="1">
      <c r="A14" s="3" t="str">
        <f>'3-1-1现金'!A15</f>
        <v>被评估单位（或者产权持有单位）填表人：</v>
      </c>
      <c r="E14" s="749" t="str">
        <f>'3-1-1现金'!F15</f>
        <v>评估人员：苗菁  </v>
      </c>
      <c r="F14" s="749"/>
      <c r="G14" s="749"/>
    </row>
    <row r="15" spans="1:7" ht="15.75" customHeight="1">
      <c r="A15" s="3" t="str">
        <f>'3-1-1现金'!A16:B16</f>
        <v>填表日期：2018年8月10日</v>
      </c>
      <c r="E15" s="750" t="str">
        <f>'3-1-1现金'!F16</f>
        <v>复核人员：阮荣</v>
      </c>
      <c r="F15" s="750"/>
      <c r="G15" s="750"/>
    </row>
    <row r="20" ht="12.75">
      <c r="F20" s="55"/>
    </row>
  </sheetData>
  <sheetProtection/>
  <mergeCells count="6">
    <mergeCell ref="E14:G14"/>
    <mergeCell ref="E15:G15"/>
    <mergeCell ref="A1:G1"/>
    <mergeCell ref="A2:G2"/>
    <mergeCell ref="A4:D4"/>
    <mergeCell ref="A13:B13"/>
  </mergeCells>
  <printOptions/>
  <pageMargins left="0.75" right="0.75" top="1" bottom="1" header="0.5" footer="0.5"/>
  <pageSetup horizontalDpi="600" verticalDpi="600" orientation="landscape" paperSize="9" r:id="rId1"/>
</worksheet>
</file>

<file path=xl/worksheets/sheet82.xml><?xml version="1.0" encoding="utf-8"?>
<worksheet xmlns="http://schemas.openxmlformats.org/spreadsheetml/2006/main" xmlns:r="http://schemas.openxmlformats.org/officeDocument/2006/relationships">
  <sheetPr>
    <pageSetUpPr fitToPage="1"/>
  </sheetPr>
  <dimension ref="A1:F17"/>
  <sheetViews>
    <sheetView zoomScalePageLayoutView="0" workbookViewId="0" topLeftCell="A1">
      <selection activeCell="D20" sqref="D20"/>
    </sheetView>
  </sheetViews>
  <sheetFormatPr defaultColWidth="9.00390625" defaultRowHeight="15.75" customHeight="1"/>
  <cols>
    <col min="1" max="1" width="6.25390625" style="3" customWidth="1"/>
    <col min="2" max="2" width="25.50390625" style="3" customWidth="1"/>
    <col min="3" max="3" width="21.875" style="3" customWidth="1"/>
    <col min="4" max="4" width="20.625" style="3" customWidth="1"/>
    <col min="5" max="5" width="21.00390625" style="3" customWidth="1"/>
    <col min="6" max="6" width="17.375" style="3" customWidth="1"/>
    <col min="7" max="16384" width="9.00390625" style="3" customWidth="1"/>
  </cols>
  <sheetData>
    <row r="1" spans="1:6" s="1" customFormat="1" ht="30" customHeight="1">
      <c r="A1" s="740" t="s">
        <v>746</v>
      </c>
      <c r="B1" s="741"/>
      <c r="C1" s="741"/>
      <c r="D1" s="741"/>
      <c r="E1" s="741"/>
      <c r="F1" s="741"/>
    </row>
    <row r="2" spans="1:6" ht="13.5" customHeight="1">
      <c r="A2" s="742" t="str">
        <f>'5-12短期责任准备'!A2</f>
        <v>评估基准日：2018年6月14日</v>
      </c>
      <c r="B2" s="743"/>
      <c r="C2" s="743"/>
      <c r="D2" s="743"/>
      <c r="E2" s="743"/>
      <c r="F2" s="743"/>
    </row>
    <row r="3" spans="1:6" ht="13.5" customHeight="1">
      <c r="A3" s="5"/>
      <c r="B3" s="5"/>
      <c r="C3" s="5"/>
      <c r="D3" s="5"/>
      <c r="E3" s="5"/>
      <c r="F3" s="37" t="s">
        <v>747</v>
      </c>
    </row>
    <row r="4" spans="1:6" ht="15.75" customHeight="1">
      <c r="A4" s="921" t="str">
        <f>'5-12短期责任准备'!A4</f>
        <v>被评估单位（或者产权持有单位）：威海万紫千红家具有限公司</v>
      </c>
      <c r="B4" s="921"/>
      <c r="C4" s="921"/>
      <c r="F4" s="38" t="s">
        <v>3</v>
      </c>
    </row>
    <row r="5" spans="1:6" s="36" customFormat="1" ht="15.75" customHeight="1">
      <c r="A5" s="39" t="s">
        <v>169</v>
      </c>
      <c r="B5" s="39" t="s">
        <v>125</v>
      </c>
      <c r="C5" s="39" t="s">
        <v>90</v>
      </c>
      <c r="D5" s="39" t="s">
        <v>91</v>
      </c>
      <c r="E5" s="39" t="s">
        <v>431</v>
      </c>
      <c r="F5" s="39" t="s">
        <v>126</v>
      </c>
    </row>
    <row r="6" spans="1:6" ht="15.75" customHeight="1">
      <c r="A6" s="39" t="s">
        <v>748</v>
      </c>
      <c r="B6" s="15" t="s">
        <v>158</v>
      </c>
      <c r="C6" s="14"/>
      <c r="D6" s="14"/>
      <c r="E6" s="14"/>
      <c r="F6" s="14" t="s">
        <v>141</v>
      </c>
    </row>
    <row r="7" spans="1:6" ht="15.75" customHeight="1">
      <c r="A7" s="39" t="s">
        <v>749</v>
      </c>
      <c r="B7" s="15" t="s">
        <v>159</v>
      </c>
      <c r="C7" s="14"/>
      <c r="D7" s="14"/>
      <c r="E7" s="14"/>
      <c r="F7" s="14" t="s">
        <v>141</v>
      </c>
    </row>
    <row r="8" spans="1:6" ht="15.75" customHeight="1">
      <c r="A8" s="39" t="s">
        <v>750</v>
      </c>
      <c r="B8" s="15" t="s">
        <v>160</v>
      </c>
      <c r="C8" s="14"/>
      <c r="D8" s="14"/>
      <c r="E8" s="14"/>
      <c r="F8" s="14" t="s">
        <v>141</v>
      </c>
    </row>
    <row r="9" spans="1:6" ht="15.75" customHeight="1">
      <c r="A9" s="39" t="s">
        <v>751</v>
      </c>
      <c r="B9" s="15" t="s">
        <v>161</v>
      </c>
      <c r="C9" s="14"/>
      <c r="D9" s="14"/>
      <c r="E9" s="14"/>
      <c r="F9" s="14" t="s">
        <v>141</v>
      </c>
    </row>
    <row r="10" spans="1:6" ht="15.75" customHeight="1">
      <c r="A10" s="39" t="s">
        <v>752</v>
      </c>
      <c r="B10" s="15" t="s">
        <v>162</v>
      </c>
      <c r="C10" s="14"/>
      <c r="D10" s="14"/>
      <c r="E10" s="14"/>
      <c r="F10" s="14" t="s">
        <v>141</v>
      </c>
    </row>
    <row r="11" spans="1:6" ht="15.75" customHeight="1">
      <c r="A11" s="39" t="s">
        <v>753</v>
      </c>
      <c r="B11" s="15" t="s">
        <v>163</v>
      </c>
      <c r="C11" s="14"/>
      <c r="D11" s="14"/>
      <c r="E11" s="14"/>
      <c r="F11" s="14" t="s">
        <v>141</v>
      </c>
    </row>
    <row r="12" spans="1:6" ht="15.75" customHeight="1">
      <c r="A12" s="39" t="s">
        <v>754</v>
      </c>
      <c r="B12" s="15" t="s">
        <v>164</v>
      </c>
      <c r="C12" s="14">
        <f>'6-7其他非流动负债'!E13</f>
        <v>0</v>
      </c>
      <c r="D12" s="14">
        <f>'6-7其他非流动负债'!F13</f>
        <v>0</v>
      </c>
      <c r="E12" s="14"/>
      <c r="F12" s="14" t="s">
        <v>141</v>
      </c>
    </row>
    <row r="13" spans="1:6" ht="15.75" customHeight="1">
      <c r="A13" s="39"/>
      <c r="B13" s="40"/>
      <c r="C13" s="14"/>
      <c r="D13" s="14"/>
      <c r="E13" s="14"/>
      <c r="F13" s="14"/>
    </row>
    <row r="14" spans="1:6" ht="15.75" customHeight="1">
      <c r="A14" s="39"/>
      <c r="B14" s="40"/>
      <c r="C14" s="14"/>
      <c r="D14" s="14"/>
      <c r="E14" s="14"/>
      <c r="F14" s="14"/>
    </row>
    <row r="15" spans="1:6" ht="15.75" customHeight="1">
      <c r="A15" s="925" t="s">
        <v>755</v>
      </c>
      <c r="B15" s="786"/>
      <c r="C15" s="14">
        <f>SUM(C6:C14)</f>
        <v>0</v>
      </c>
      <c r="D15" s="14">
        <f>SUM(D6:D14)</f>
        <v>0</v>
      </c>
      <c r="E15" s="14"/>
      <c r="F15" s="14" t="s">
        <v>141</v>
      </c>
    </row>
    <row r="16" spans="1:6" ht="15.75" customHeight="1">
      <c r="A16" s="23"/>
      <c r="D16" s="749" t="str">
        <f>'5-12短期责任准备'!E13</f>
        <v>评估人员：苗菁  </v>
      </c>
      <c r="E16" s="749"/>
      <c r="F16" s="749"/>
    </row>
    <row r="17" spans="1:5" ht="15.75" customHeight="1">
      <c r="A17" s="19"/>
      <c r="E17" s="3" t="str">
        <f>'3-流动汇总'!E20</f>
        <v>复核人员：阮荣</v>
      </c>
    </row>
  </sheetData>
  <sheetProtection/>
  <mergeCells count="5">
    <mergeCell ref="D16:F16"/>
    <mergeCell ref="A1:F1"/>
    <mergeCell ref="A2:F2"/>
    <mergeCell ref="A4:C4"/>
    <mergeCell ref="A15:B15"/>
  </mergeCells>
  <printOptions horizontalCentered="1"/>
  <pageMargins left="1" right="1" top="0.87" bottom="0.87" header="1.06" footer="0.51"/>
  <pageSetup fitToHeight="0" fitToWidth="1" horizontalDpi="300" verticalDpi="300" orientation="landscape" paperSize="9" r:id="rId1"/>
</worksheet>
</file>

<file path=xl/worksheets/sheet83.xml><?xml version="1.0" encoding="utf-8"?>
<worksheet xmlns="http://schemas.openxmlformats.org/spreadsheetml/2006/main" xmlns:r="http://schemas.openxmlformats.org/officeDocument/2006/relationships">
  <sheetPr>
    <pageSetUpPr fitToPage="1"/>
  </sheetPr>
  <dimension ref="A1:K30"/>
  <sheetViews>
    <sheetView zoomScalePageLayoutView="0" workbookViewId="0" topLeftCell="A14">
      <selection activeCell="I31" sqref="I31"/>
    </sheetView>
  </sheetViews>
  <sheetFormatPr defaultColWidth="9.00390625" defaultRowHeight="15.75" customHeight="1"/>
  <cols>
    <col min="1" max="1" width="5.50390625" style="3" customWidth="1"/>
    <col min="2" max="2" width="20.50390625" style="3" customWidth="1"/>
    <col min="3" max="3" width="7.50390625" style="3" customWidth="1"/>
    <col min="4" max="4" width="7.625" style="3" customWidth="1"/>
    <col min="5" max="5" width="7.25390625" style="3" customWidth="1"/>
    <col min="6" max="6" width="6.125" style="3" customWidth="1"/>
    <col min="7" max="7" width="10.00390625" style="3" customWidth="1"/>
    <col min="8" max="8" width="10.50390625" style="3" customWidth="1"/>
    <col min="9" max="9" width="11.875" style="3" customWidth="1"/>
    <col min="10" max="10" width="12.875" style="3" customWidth="1"/>
    <col min="11" max="11" width="10.625" style="3" customWidth="1"/>
    <col min="12" max="16384" width="9.00390625" style="3" customWidth="1"/>
  </cols>
  <sheetData>
    <row r="1" spans="1:11" s="1" customFormat="1" ht="30" customHeight="1">
      <c r="A1" s="740" t="s">
        <v>756</v>
      </c>
      <c r="B1" s="741"/>
      <c r="C1" s="741"/>
      <c r="D1" s="741"/>
      <c r="E1" s="741"/>
      <c r="F1" s="741"/>
      <c r="G1" s="741"/>
      <c r="H1" s="741"/>
      <c r="I1" s="741"/>
      <c r="J1" s="741"/>
      <c r="K1" s="741"/>
    </row>
    <row r="2" spans="1:11" ht="13.5" customHeight="1">
      <c r="A2" s="742" t="str">
        <f>'6-非流动负债汇总 '!A2</f>
        <v>评估基准日：2018年6月14日</v>
      </c>
      <c r="B2" s="743"/>
      <c r="C2" s="743"/>
      <c r="D2" s="743"/>
      <c r="E2" s="743"/>
      <c r="F2" s="743"/>
      <c r="G2" s="743"/>
      <c r="H2" s="767"/>
      <c r="I2" s="767"/>
      <c r="J2" s="767"/>
      <c r="K2" s="767"/>
    </row>
    <row r="3" spans="1:11" ht="13.5" customHeight="1">
      <c r="A3" s="5"/>
      <c r="B3" s="5"/>
      <c r="C3" s="5"/>
      <c r="D3" s="5"/>
      <c r="E3" s="5"/>
      <c r="F3" s="5"/>
      <c r="G3" s="5"/>
      <c r="H3" s="6"/>
      <c r="I3" s="6"/>
      <c r="J3" s="6"/>
      <c r="K3" s="7" t="s">
        <v>757</v>
      </c>
    </row>
    <row r="4" spans="1:11" ht="15.75" customHeight="1">
      <c r="A4" s="921" t="str">
        <f>'6-非流动负债汇总 '!A4</f>
        <v>被评估单位（或者产权持有单位）：威海万紫千红家具有限公司</v>
      </c>
      <c r="B4" s="921"/>
      <c r="C4" s="921"/>
      <c r="D4" s="921"/>
      <c r="E4" s="921"/>
      <c r="K4" s="8" t="s">
        <v>3</v>
      </c>
    </row>
    <row r="5" spans="1:11" s="2" customFormat="1" ht="15.75" customHeight="1">
      <c r="A5" s="9" t="s">
        <v>5</v>
      </c>
      <c r="B5" s="9" t="s">
        <v>698</v>
      </c>
      <c r="C5" s="9" t="s">
        <v>257</v>
      </c>
      <c r="D5" s="9" t="s">
        <v>379</v>
      </c>
      <c r="E5" s="9" t="s">
        <v>699</v>
      </c>
      <c r="F5" s="9" t="s">
        <v>196</v>
      </c>
      <c r="G5" s="9" t="s">
        <v>700</v>
      </c>
      <c r="H5" s="10" t="s">
        <v>90</v>
      </c>
      <c r="I5" s="9" t="s">
        <v>701</v>
      </c>
      <c r="J5" s="9" t="s">
        <v>91</v>
      </c>
      <c r="K5" s="9" t="s">
        <v>8</v>
      </c>
    </row>
    <row r="6" spans="1:11" ht="15.75" customHeight="1">
      <c r="A6" s="11"/>
      <c r="B6" s="16"/>
      <c r="C6" s="12"/>
      <c r="D6" s="12"/>
      <c r="E6" s="12"/>
      <c r="F6" s="11"/>
      <c r="G6" s="14"/>
      <c r="H6" s="13"/>
      <c r="I6" s="35"/>
      <c r="J6" s="14"/>
      <c r="K6" s="15"/>
    </row>
    <row r="7" spans="1:11" ht="15.75" customHeight="1">
      <c r="A7" s="11"/>
      <c r="B7" s="16"/>
      <c r="C7" s="12"/>
      <c r="D7" s="12"/>
      <c r="E7" s="11"/>
      <c r="F7" s="11"/>
      <c r="G7" s="14"/>
      <c r="H7" s="13"/>
      <c r="I7" s="35"/>
      <c r="J7" s="14"/>
      <c r="K7" s="15"/>
    </row>
    <row r="8" spans="1:11" ht="15.75" customHeight="1">
      <c r="A8" s="11"/>
      <c r="B8" s="16"/>
      <c r="C8" s="12"/>
      <c r="D8" s="12"/>
      <c r="E8" s="11"/>
      <c r="F8" s="11"/>
      <c r="G8" s="14"/>
      <c r="H8" s="13"/>
      <c r="I8" s="35"/>
      <c r="J8" s="14"/>
      <c r="K8" s="15"/>
    </row>
    <row r="9" spans="1:11" ht="15.75" customHeight="1">
      <c r="A9" s="11"/>
      <c r="B9" s="16"/>
      <c r="C9" s="12"/>
      <c r="D9" s="12"/>
      <c r="E9" s="11"/>
      <c r="F9" s="11"/>
      <c r="G9" s="14"/>
      <c r="H9" s="13"/>
      <c r="I9" s="35"/>
      <c r="J9" s="14"/>
      <c r="K9" s="15"/>
    </row>
    <row r="10" spans="1:11" ht="15.75" customHeight="1">
      <c r="A10" s="11"/>
      <c r="B10" s="16"/>
      <c r="C10" s="12"/>
      <c r="D10" s="12"/>
      <c r="E10" s="11"/>
      <c r="F10" s="11"/>
      <c r="G10" s="14"/>
      <c r="H10" s="13"/>
      <c r="I10" s="35"/>
      <c r="J10" s="14"/>
      <c r="K10" s="15"/>
    </row>
    <row r="11" spans="1:11" ht="15.75" customHeight="1">
      <c r="A11" s="11"/>
      <c r="B11" s="16"/>
      <c r="C11" s="12"/>
      <c r="D11" s="12"/>
      <c r="E11" s="11"/>
      <c r="F11" s="11"/>
      <c r="G11" s="14"/>
      <c r="H11" s="13"/>
      <c r="I11" s="35"/>
      <c r="J11" s="14"/>
      <c r="K11" s="15"/>
    </row>
    <row r="12" spans="1:11" ht="15.75" customHeight="1">
      <c r="A12" s="11"/>
      <c r="B12" s="16"/>
      <c r="C12" s="12"/>
      <c r="D12" s="12"/>
      <c r="E12" s="11"/>
      <c r="F12" s="11"/>
      <c r="G12" s="14"/>
      <c r="H12" s="13"/>
      <c r="I12" s="35"/>
      <c r="J12" s="14"/>
      <c r="K12" s="15"/>
    </row>
    <row r="13" spans="1:11" ht="15.75" customHeight="1">
      <c r="A13" s="11"/>
      <c r="B13" s="16"/>
      <c r="C13" s="12"/>
      <c r="D13" s="12"/>
      <c r="E13" s="11"/>
      <c r="F13" s="11"/>
      <c r="G13" s="14"/>
      <c r="H13" s="13"/>
      <c r="I13" s="35"/>
      <c r="J13" s="14"/>
      <c r="K13" s="15"/>
    </row>
    <row r="14" spans="1:11" ht="15.75" customHeight="1">
      <c r="A14" s="11"/>
      <c r="B14" s="16"/>
      <c r="C14" s="12"/>
      <c r="D14" s="12"/>
      <c r="E14" s="11"/>
      <c r="F14" s="11"/>
      <c r="G14" s="14"/>
      <c r="H14" s="13"/>
      <c r="I14" s="35"/>
      <c r="J14" s="14"/>
      <c r="K14" s="15"/>
    </row>
    <row r="15" spans="1:11" ht="15.75" customHeight="1">
      <c r="A15" s="11"/>
      <c r="B15" s="16"/>
      <c r="C15" s="12"/>
      <c r="D15" s="12"/>
      <c r="E15" s="11"/>
      <c r="F15" s="11"/>
      <c r="G15" s="14"/>
      <c r="H15" s="13"/>
      <c r="I15" s="35"/>
      <c r="J15" s="14"/>
      <c r="K15" s="15"/>
    </row>
    <row r="16" spans="1:11" ht="15.75" customHeight="1">
      <c r="A16" s="11"/>
      <c r="B16" s="16"/>
      <c r="C16" s="12"/>
      <c r="D16" s="12"/>
      <c r="E16" s="11"/>
      <c r="F16" s="11"/>
      <c r="G16" s="14"/>
      <c r="H16" s="13"/>
      <c r="I16" s="35"/>
      <c r="J16" s="14"/>
      <c r="K16" s="15"/>
    </row>
    <row r="17" spans="1:11" ht="15.75" customHeight="1">
      <c r="A17" s="11"/>
      <c r="B17" s="16"/>
      <c r="C17" s="12"/>
      <c r="D17" s="12"/>
      <c r="E17" s="11"/>
      <c r="F17" s="11"/>
      <c r="G17" s="14"/>
      <c r="H17" s="13"/>
      <c r="I17" s="35"/>
      <c r="J17" s="14"/>
      <c r="K17" s="15"/>
    </row>
    <row r="18" spans="1:11" ht="15.75" customHeight="1">
      <c r="A18" s="11"/>
      <c r="B18" s="16"/>
      <c r="C18" s="12"/>
      <c r="D18" s="12"/>
      <c r="E18" s="11"/>
      <c r="F18" s="11"/>
      <c r="G18" s="14"/>
      <c r="H18" s="13"/>
      <c r="I18" s="35"/>
      <c r="J18" s="14"/>
      <c r="K18" s="15"/>
    </row>
    <row r="19" spans="1:11" ht="15.75" customHeight="1">
      <c r="A19" s="11"/>
      <c r="B19" s="16"/>
      <c r="C19" s="12"/>
      <c r="D19" s="12"/>
      <c r="E19" s="11"/>
      <c r="F19" s="11"/>
      <c r="G19" s="14"/>
      <c r="H19" s="13"/>
      <c r="I19" s="35"/>
      <c r="J19" s="14"/>
      <c r="K19" s="15"/>
    </row>
    <row r="20" spans="1:11" ht="15.75" customHeight="1">
      <c r="A20" s="11"/>
      <c r="B20" s="16"/>
      <c r="C20" s="12"/>
      <c r="D20" s="12"/>
      <c r="E20" s="11"/>
      <c r="F20" s="11"/>
      <c r="G20" s="14"/>
      <c r="H20" s="13"/>
      <c r="I20" s="35"/>
      <c r="J20" s="14"/>
      <c r="K20" s="15"/>
    </row>
    <row r="21" spans="1:11" ht="15.75" customHeight="1">
      <c r="A21" s="11"/>
      <c r="B21" s="16"/>
      <c r="C21" s="12"/>
      <c r="D21" s="12"/>
      <c r="E21" s="11"/>
      <c r="F21" s="11"/>
      <c r="G21" s="14"/>
      <c r="H21" s="13"/>
      <c r="I21" s="35"/>
      <c r="J21" s="14"/>
      <c r="K21" s="15"/>
    </row>
    <row r="22" spans="1:11" ht="15.75" customHeight="1">
      <c r="A22" s="11"/>
      <c r="B22" s="16"/>
      <c r="C22" s="12"/>
      <c r="D22" s="12"/>
      <c r="E22" s="11"/>
      <c r="F22" s="11"/>
      <c r="G22" s="14"/>
      <c r="H22" s="13"/>
      <c r="I22" s="35"/>
      <c r="J22" s="14"/>
      <c r="K22" s="15"/>
    </row>
    <row r="23" spans="1:11" ht="15.75" customHeight="1">
      <c r="A23" s="11"/>
      <c r="B23" s="16"/>
      <c r="C23" s="12"/>
      <c r="D23" s="12"/>
      <c r="E23" s="11"/>
      <c r="F23" s="11"/>
      <c r="G23" s="14"/>
      <c r="H23" s="13"/>
      <c r="I23" s="35"/>
      <c r="J23" s="14"/>
      <c r="K23" s="15"/>
    </row>
    <row r="24" spans="1:11" ht="15.75" customHeight="1">
      <c r="A24" s="11"/>
      <c r="B24" s="16"/>
      <c r="C24" s="12"/>
      <c r="D24" s="12"/>
      <c r="E24" s="11"/>
      <c r="F24" s="11"/>
      <c r="G24" s="14"/>
      <c r="H24" s="13"/>
      <c r="I24" s="35"/>
      <c r="J24" s="14"/>
      <c r="K24" s="15"/>
    </row>
    <row r="25" spans="1:11" ht="15.75" customHeight="1">
      <c r="A25" s="11"/>
      <c r="B25" s="16"/>
      <c r="C25" s="12"/>
      <c r="D25" s="12"/>
      <c r="E25" s="11"/>
      <c r="F25" s="11"/>
      <c r="G25" s="14"/>
      <c r="H25" s="13"/>
      <c r="I25" s="35"/>
      <c r="J25" s="14"/>
      <c r="K25" s="15"/>
    </row>
    <row r="26" spans="1:11" ht="15.75" customHeight="1">
      <c r="A26" s="11"/>
      <c r="B26" s="16"/>
      <c r="C26" s="12"/>
      <c r="D26" s="12"/>
      <c r="E26" s="11"/>
      <c r="F26" s="11"/>
      <c r="G26" s="14"/>
      <c r="H26" s="13"/>
      <c r="I26" s="35"/>
      <c r="J26" s="14"/>
      <c r="K26" s="15"/>
    </row>
    <row r="27" spans="1:11" ht="15.75" customHeight="1">
      <c r="A27" s="11"/>
      <c r="B27" s="16"/>
      <c r="C27" s="12"/>
      <c r="D27" s="12"/>
      <c r="E27" s="11"/>
      <c r="F27" s="11"/>
      <c r="G27" s="14"/>
      <c r="H27" s="13"/>
      <c r="I27" s="35"/>
      <c r="J27" s="14"/>
      <c r="K27" s="15"/>
    </row>
    <row r="28" spans="1:11" ht="15.75" customHeight="1">
      <c r="A28" s="747" t="s">
        <v>251</v>
      </c>
      <c r="B28" s="748"/>
      <c r="C28" s="12"/>
      <c r="D28" s="12"/>
      <c r="E28" s="11"/>
      <c r="F28" s="11"/>
      <c r="G28" s="14"/>
      <c r="H28" s="13"/>
      <c r="I28" s="35"/>
      <c r="J28" s="14"/>
      <c r="K28" s="15"/>
    </row>
    <row r="29" spans="1:11" ht="15.75" customHeight="1">
      <c r="A29" s="775" t="s">
        <v>232</v>
      </c>
      <c r="B29" s="775"/>
      <c r="C29" s="775"/>
      <c r="D29" s="775"/>
      <c r="G29" s="737" t="str">
        <f>'6-非流动负债汇总 '!D16</f>
        <v>评估人员：苗菁  </v>
      </c>
      <c r="H29" s="737"/>
      <c r="I29" s="737"/>
      <c r="J29" s="737"/>
      <c r="K29" s="737"/>
    </row>
    <row r="30" spans="1:9" ht="15.75" customHeight="1">
      <c r="A30" s="23" t="s">
        <v>233</v>
      </c>
      <c r="I30" s="3" t="str">
        <f>'3-流动汇总'!E20</f>
        <v>复核人员：阮荣</v>
      </c>
    </row>
  </sheetData>
  <sheetProtection/>
  <mergeCells count="6">
    <mergeCell ref="A29:D29"/>
    <mergeCell ref="G29:K29"/>
    <mergeCell ref="A1:K1"/>
    <mergeCell ref="A2:K2"/>
    <mergeCell ref="A4:E4"/>
    <mergeCell ref="A28:B28"/>
  </mergeCells>
  <printOptions horizontalCentered="1"/>
  <pageMargins left="1" right="1" top="0.87" bottom="0.87" header="1.06" footer="0.51"/>
  <pageSetup fitToHeight="0" fitToWidth="1" horizontalDpi="300" verticalDpi="300" orientation="landscape" paperSize="9" r:id="rId3"/>
  <legacyDrawing r:id="rId2"/>
</worksheet>
</file>

<file path=xl/worksheets/sheet84.xml><?xml version="1.0" encoding="utf-8"?>
<worksheet xmlns="http://schemas.openxmlformats.org/spreadsheetml/2006/main" xmlns:r="http://schemas.openxmlformats.org/officeDocument/2006/relationships">
  <sheetPr>
    <pageSetUpPr fitToPage="1"/>
  </sheetPr>
  <dimension ref="A1:S30"/>
  <sheetViews>
    <sheetView showGridLines="0" zoomScalePageLayoutView="0" workbookViewId="0" topLeftCell="A11">
      <selection activeCell="H31" sqref="H31"/>
    </sheetView>
  </sheetViews>
  <sheetFormatPr defaultColWidth="8.75390625" defaultRowHeight="15.75"/>
  <cols>
    <col min="1" max="1" width="5.625" style="3" customWidth="1"/>
    <col min="2" max="2" width="20.875" style="3" customWidth="1"/>
    <col min="3" max="3" width="9.625" style="3" customWidth="1"/>
    <col min="4" max="5" width="11.625" style="3" customWidth="1"/>
    <col min="6" max="6" width="11.25390625" style="3" customWidth="1"/>
    <col min="7" max="7" width="13.00390625" style="3" customWidth="1"/>
    <col min="8" max="8" width="13.625" style="3" customWidth="1"/>
    <col min="9" max="9" width="12.875" style="3" customWidth="1"/>
    <col min="10" max="16384" width="8.75390625" style="3" customWidth="1"/>
  </cols>
  <sheetData>
    <row r="1" spans="1:9" ht="12.75">
      <c r="A1" s="24"/>
      <c r="B1" s="24"/>
      <c r="C1" s="25"/>
      <c r="D1" s="25"/>
      <c r="E1" s="25"/>
      <c r="F1" s="25"/>
      <c r="G1" s="25"/>
      <c r="H1" s="25"/>
      <c r="I1" s="25"/>
    </row>
    <row r="2" spans="1:9" s="1" customFormat="1" ht="21" customHeight="1">
      <c r="A2" s="926" t="s">
        <v>758</v>
      </c>
      <c r="B2" s="807"/>
      <c r="C2" s="807"/>
      <c r="D2" s="807"/>
      <c r="E2" s="807"/>
      <c r="F2" s="807"/>
      <c r="G2" s="807"/>
      <c r="H2" s="807"/>
      <c r="I2" s="807"/>
    </row>
    <row r="3" spans="1:9" ht="13.5" customHeight="1">
      <c r="A3" s="742" t="str">
        <f>'6-1长期借款'!A2</f>
        <v>评估基准日：2018年6月14日</v>
      </c>
      <c r="B3" s="743"/>
      <c r="C3" s="743"/>
      <c r="D3" s="743"/>
      <c r="E3" s="743"/>
      <c r="F3" s="743"/>
      <c r="G3" s="743"/>
      <c r="H3" s="767"/>
      <c r="I3" s="767"/>
    </row>
    <row r="4" spans="2:9" ht="13.5" customHeight="1">
      <c r="B4" s="5"/>
      <c r="C4" s="5"/>
      <c r="D4" s="5"/>
      <c r="E4" s="5"/>
      <c r="F4" s="5"/>
      <c r="G4" s="5"/>
      <c r="H4" s="6"/>
      <c r="I4" s="7" t="s">
        <v>759</v>
      </c>
    </row>
    <row r="5" spans="1:9" ht="15.75" customHeight="1">
      <c r="A5" s="771" t="str">
        <f>'6-1长期借款'!A4</f>
        <v>被评估单位（或者产权持有单位）：威海万紫千红家具有限公司</v>
      </c>
      <c r="B5" s="771"/>
      <c r="C5" s="771"/>
      <c r="D5" s="771"/>
      <c r="I5" s="8" t="s">
        <v>3</v>
      </c>
    </row>
    <row r="6" spans="1:9" ht="15.75" customHeight="1">
      <c r="A6" s="9" t="s">
        <v>5</v>
      </c>
      <c r="B6" s="9" t="s">
        <v>760</v>
      </c>
      <c r="C6" s="9" t="s">
        <v>378</v>
      </c>
      <c r="D6" s="9" t="s">
        <v>257</v>
      </c>
      <c r="E6" s="9" t="s">
        <v>379</v>
      </c>
      <c r="F6" s="9" t="s">
        <v>761</v>
      </c>
      <c r="G6" s="10" t="s">
        <v>90</v>
      </c>
      <c r="H6" s="9" t="s">
        <v>91</v>
      </c>
      <c r="I6" s="11" t="s">
        <v>762</v>
      </c>
    </row>
    <row r="7" spans="1:9" ht="15.75" customHeight="1">
      <c r="A7" s="11"/>
      <c r="B7" s="16"/>
      <c r="C7" s="11"/>
      <c r="D7" s="11"/>
      <c r="E7" s="11"/>
      <c r="F7" s="11"/>
      <c r="G7" s="13"/>
      <c r="H7" s="14"/>
      <c r="I7" s="15"/>
    </row>
    <row r="8" spans="1:9" ht="15.75" customHeight="1">
      <c r="A8" s="11"/>
      <c r="B8" s="16"/>
      <c r="C8" s="11"/>
      <c r="D8" s="11"/>
      <c r="E8" s="11"/>
      <c r="F8" s="11"/>
      <c r="G8" s="13"/>
      <c r="H8" s="14"/>
      <c r="I8" s="15"/>
    </row>
    <row r="9" spans="1:9" ht="15.75" customHeight="1">
      <c r="A9" s="11"/>
      <c r="B9" s="16"/>
      <c r="C9" s="11"/>
      <c r="D9" s="11"/>
      <c r="E9" s="11"/>
      <c r="F9" s="11"/>
      <c r="G9" s="13"/>
      <c r="H9" s="14"/>
      <c r="I9" s="15"/>
    </row>
    <row r="10" spans="1:9" ht="15.75" customHeight="1">
      <c r="A10" s="11"/>
      <c r="B10" s="16"/>
      <c r="C10" s="11"/>
      <c r="D10" s="11"/>
      <c r="E10" s="11"/>
      <c r="F10" s="11"/>
      <c r="G10" s="13"/>
      <c r="H10" s="14"/>
      <c r="I10" s="15"/>
    </row>
    <row r="11" spans="1:9" ht="15.75" customHeight="1">
      <c r="A11" s="11"/>
      <c r="B11" s="16"/>
      <c r="C11" s="11"/>
      <c r="D11" s="11"/>
      <c r="E11" s="11"/>
      <c r="F11" s="11"/>
      <c r="G11" s="13"/>
      <c r="H11" s="14"/>
      <c r="I11" s="15"/>
    </row>
    <row r="12" spans="1:9" ht="15.75" customHeight="1">
      <c r="A12" s="11"/>
      <c r="B12" s="16"/>
      <c r="C12" s="11"/>
      <c r="D12" s="11"/>
      <c r="E12" s="11"/>
      <c r="F12" s="11"/>
      <c r="G12" s="13"/>
      <c r="H12" s="14"/>
      <c r="I12" s="15"/>
    </row>
    <row r="13" spans="1:9" ht="15.75" customHeight="1">
      <c r="A13" s="11"/>
      <c r="B13" s="16"/>
      <c r="C13" s="11"/>
      <c r="D13" s="11"/>
      <c r="E13" s="11"/>
      <c r="F13" s="11"/>
      <c r="G13" s="13"/>
      <c r="H13" s="14"/>
      <c r="I13" s="15"/>
    </row>
    <row r="14" spans="1:9" ht="15.75" customHeight="1">
      <c r="A14" s="11"/>
      <c r="B14" s="16"/>
      <c r="C14" s="11"/>
      <c r="D14" s="11"/>
      <c r="E14" s="11"/>
      <c r="F14" s="11"/>
      <c r="G14" s="13"/>
      <c r="H14" s="14"/>
      <c r="I14" s="15"/>
    </row>
    <row r="15" spans="1:9" ht="15.75" customHeight="1">
      <c r="A15" s="11"/>
      <c r="B15" s="16"/>
      <c r="C15" s="11"/>
      <c r="D15" s="11"/>
      <c r="E15" s="11"/>
      <c r="F15" s="11"/>
      <c r="G15" s="13"/>
      <c r="H15" s="14"/>
      <c r="I15" s="15"/>
    </row>
    <row r="16" spans="1:9" ht="15.75" customHeight="1">
      <c r="A16" s="11"/>
      <c r="B16" s="16"/>
      <c r="C16" s="11"/>
      <c r="D16" s="11"/>
      <c r="E16" s="11"/>
      <c r="F16" s="11"/>
      <c r="G16" s="13"/>
      <c r="H16" s="14"/>
      <c r="I16" s="15"/>
    </row>
    <row r="17" spans="1:9" ht="15.75" customHeight="1">
      <c r="A17" s="11"/>
      <c r="B17" s="16"/>
      <c r="C17" s="11"/>
      <c r="D17" s="11"/>
      <c r="E17" s="11"/>
      <c r="F17" s="11"/>
      <c r="G17" s="13"/>
      <c r="H17" s="14"/>
      <c r="I17" s="15"/>
    </row>
    <row r="18" spans="1:9" ht="15.75" customHeight="1">
      <c r="A18" s="11"/>
      <c r="B18" s="16"/>
      <c r="C18" s="11"/>
      <c r="D18" s="11"/>
      <c r="E18" s="11"/>
      <c r="F18" s="11"/>
      <c r="G18" s="13"/>
      <c r="H18" s="14"/>
      <c r="I18" s="15"/>
    </row>
    <row r="19" spans="1:9" ht="15.75" customHeight="1">
      <c r="A19" s="11"/>
      <c r="B19" s="16"/>
      <c r="C19" s="11"/>
      <c r="D19" s="11"/>
      <c r="E19" s="11"/>
      <c r="F19" s="11"/>
      <c r="G19" s="13"/>
      <c r="H19" s="14"/>
      <c r="I19" s="15"/>
    </row>
    <row r="20" spans="1:9" ht="15.75" customHeight="1">
      <c r="A20" s="11"/>
      <c r="B20" s="16"/>
      <c r="C20" s="11"/>
      <c r="D20" s="11"/>
      <c r="E20" s="11"/>
      <c r="F20" s="11"/>
      <c r="G20" s="13"/>
      <c r="H20" s="14"/>
      <c r="I20" s="15"/>
    </row>
    <row r="21" spans="1:9" ht="15.75" customHeight="1">
      <c r="A21" s="11"/>
      <c r="B21" s="16"/>
      <c r="C21" s="11"/>
      <c r="D21" s="11"/>
      <c r="E21" s="11"/>
      <c r="F21" s="11"/>
      <c r="G21" s="13"/>
      <c r="H21" s="14"/>
      <c r="I21" s="15"/>
    </row>
    <row r="22" spans="1:9" ht="15.75" customHeight="1">
      <c r="A22" s="11"/>
      <c r="B22" s="16"/>
      <c r="C22" s="11"/>
      <c r="D22" s="11"/>
      <c r="E22" s="11"/>
      <c r="F22" s="11"/>
      <c r="G22" s="13"/>
      <c r="H22" s="14"/>
      <c r="I22" s="15"/>
    </row>
    <row r="23" spans="1:9" ht="15.75" customHeight="1">
      <c r="A23" s="11"/>
      <c r="B23" s="16"/>
      <c r="C23" s="11"/>
      <c r="D23" s="11"/>
      <c r="E23" s="11"/>
      <c r="F23" s="11"/>
      <c r="G23" s="13"/>
      <c r="H23" s="14"/>
      <c r="I23" s="15"/>
    </row>
    <row r="24" spans="1:9" ht="15.75" customHeight="1">
      <c r="A24" s="11"/>
      <c r="B24" s="16"/>
      <c r="C24" s="11"/>
      <c r="D24" s="11"/>
      <c r="E24" s="11"/>
      <c r="F24" s="11"/>
      <c r="G24" s="13"/>
      <c r="H24" s="14"/>
      <c r="I24" s="15"/>
    </row>
    <row r="25" spans="1:9" ht="15.75" customHeight="1">
      <c r="A25" s="11"/>
      <c r="B25" s="16"/>
      <c r="C25" s="11"/>
      <c r="D25" s="11"/>
      <c r="E25" s="11"/>
      <c r="F25" s="11"/>
      <c r="G25" s="13"/>
      <c r="H25" s="14"/>
      <c r="I25" s="15"/>
    </row>
    <row r="26" spans="1:9" ht="15.75" customHeight="1">
      <c r="A26" s="11"/>
      <c r="B26" s="16"/>
      <c r="C26" s="11"/>
      <c r="D26" s="11"/>
      <c r="E26" s="11"/>
      <c r="F26" s="11"/>
      <c r="G26" s="13"/>
      <c r="H26" s="14"/>
      <c r="I26" s="15"/>
    </row>
    <row r="27" spans="1:9" ht="15.75" customHeight="1">
      <c r="A27" s="11"/>
      <c r="B27" s="16"/>
      <c r="C27" s="11"/>
      <c r="D27" s="11"/>
      <c r="E27" s="11"/>
      <c r="F27" s="11"/>
      <c r="G27" s="13"/>
      <c r="H27" s="14"/>
      <c r="I27" s="15"/>
    </row>
    <row r="28" spans="1:19" ht="15.75" customHeight="1">
      <c r="A28" s="777" t="s">
        <v>251</v>
      </c>
      <c r="B28" s="778"/>
      <c r="C28" s="778"/>
      <c r="D28" s="15"/>
      <c r="E28" s="11"/>
      <c r="F28" s="11"/>
      <c r="G28" s="14"/>
      <c r="H28" s="14"/>
      <c r="I28" s="32"/>
      <c r="J28" s="33"/>
      <c r="K28" s="33"/>
      <c r="L28" s="33"/>
      <c r="M28" s="33"/>
      <c r="N28" s="33"/>
      <c r="O28" s="33"/>
      <c r="P28" s="33"/>
      <c r="Q28" s="33"/>
      <c r="R28" s="33"/>
      <c r="S28" s="33"/>
    </row>
    <row r="29" spans="1:9" s="27" customFormat="1" ht="15.75" customHeight="1">
      <c r="A29" s="779" t="s">
        <v>232</v>
      </c>
      <c r="B29" s="779"/>
      <c r="C29" s="779"/>
      <c r="D29" s="779"/>
      <c r="F29" s="826" t="str">
        <f>'6-1长期借款'!G29</f>
        <v>评估人员：苗菁  </v>
      </c>
      <c r="G29" s="826"/>
      <c r="H29" s="826"/>
      <c r="I29" s="826"/>
    </row>
    <row r="30" spans="1:8" s="27" customFormat="1" ht="15.75" customHeight="1">
      <c r="A30" s="26" t="s">
        <v>233</v>
      </c>
      <c r="H30" s="27" t="str">
        <f>'3-流动汇总'!E20</f>
        <v>复核人员：阮荣</v>
      </c>
    </row>
  </sheetData>
  <sheetProtection/>
  <mergeCells count="6">
    <mergeCell ref="A29:D29"/>
    <mergeCell ref="F29:I29"/>
    <mergeCell ref="A2:I2"/>
    <mergeCell ref="A3:I3"/>
    <mergeCell ref="A5:D5"/>
    <mergeCell ref="A28:C28"/>
  </mergeCells>
  <printOptions horizontalCentered="1"/>
  <pageMargins left="1" right="1" top="0.87" bottom="0.87" header="1.06" footer="0.51"/>
  <pageSetup fitToHeight="0" fitToWidth="1" horizontalDpi="300" verticalDpi="300" orientation="landscape" paperSize="9" r:id="rId1"/>
</worksheet>
</file>

<file path=xl/worksheets/sheet85.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A13">
      <selection activeCell="G31" sqref="G31"/>
    </sheetView>
  </sheetViews>
  <sheetFormatPr defaultColWidth="9.00390625" defaultRowHeight="15.75" customHeight="1"/>
  <cols>
    <col min="1" max="1" width="5.125" style="3" customWidth="1"/>
    <col min="2" max="2" width="18.875" style="3" customWidth="1"/>
    <col min="3" max="3" width="9.25390625" style="3" customWidth="1"/>
    <col min="4" max="4" width="12.50390625" style="3" customWidth="1"/>
    <col min="5" max="5" width="13.375" style="3" customWidth="1"/>
    <col min="6" max="6" width="15.25390625" style="3" customWidth="1"/>
    <col min="7" max="7" width="14.00390625" style="3" customWidth="1"/>
    <col min="8" max="8" width="14.375" style="3" customWidth="1"/>
    <col min="9" max="9" width="10.25390625" style="3" customWidth="1"/>
    <col min="10" max="16384" width="9.00390625" style="3" customWidth="1"/>
  </cols>
  <sheetData>
    <row r="1" spans="1:9" s="1" customFormat="1" ht="30" customHeight="1">
      <c r="A1" s="740" t="s">
        <v>763</v>
      </c>
      <c r="B1" s="741"/>
      <c r="C1" s="741"/>
      <c r="D1" s="741"/>
      <c r="E1" s="741"/>
      <c r="F1" s="741"/>
      <c r="G1" s="741"/>
      <c r="H1" s="741"/>
      <c r="I1" s="741"/>
    </row>
    <row r="2" spans="1:9" ht="13.5" customHeight="1">
      <c r="A2" s="742" t="str">
        <f>'6-2应付债券'!A3</f>
        <v>评估基准日：2018年6月14日</v>
      </c>
      <c r="B2" s="743"/>
      <c r="C2" s="743"/>
      <c r="D2" s="743"/>
      <c r="E2" s="743"/>
      <c r="F2" s="743"/>
      <c r="G2" s="743"/>
      <c r="H2" s="767"/>
      <c r="I2" s="767"/>
    </row>
    <row r="3" spans="1:9" ht="13.5" customHeight="1">
      <c r="A3" s="5"/>
      <c r="B3" s="5"/>
      <c r="C3" s="5"/>
      <c r="D3" s="5"/>
      <c r="E3" s="5"/>
      <c r="F3" s="5"/>
      <c r="G3" s="5"/>
      <c r="H3" s="6"/>
      <c r="I3" s="7" t="s">
        <v>764</v>
      </c>
    </row>
    <row r="4" spans="1:9" ht="15.75" customHeight="1">
      <c r="A4" s="921" t="str">
        <f>'6-2应付债券'!A5</f>
        <v>被评估单位（或者产权持有单位）：威海万紫千红家具有限公司</v>
      </c>
      <c r="B4" s="921"/>
      <c r="C4" s="921"/>
      <c r="D4" s="921"/>
      <c r="I4" s="8" t="s">
        <v>3</v>
      </c>
    </row>
    <row r="5" spans="1:9" s="2" customFormat="1" ht="15.75" customHeight="1">
      <c r="A5" s="777" t="s">
        <v>5</v>
      </c>
      <c r="B5" s="777" t="s">
        <v>248</v>
      </c>
      <c r="C5" s="777" t="s">
        <v>257</v>
      </c>
      <c r="D5" s="777" t="s">
        <v>256</v>
      </c>
      <c r="E5" s="777" t="s">
        <v>90</v>
      </c>
      <c r="F5" s="777"/>
      <c r="G5" s="777"/>
      <c r="H5" s="777" t="s">
        <v>91</v>
      </c>
      <c r="I5" s="777" t="s">
        <v>8</v>
      </c>
    </row>
    <row r="6" spans="1:9" s="2" customFormat="1" ht="15.75" customHeight="1">
      <c r="A6" s="778"/>
      <c r="B6" s="778"/>
      <c r="C6" s="778"/>
      <c r="D6" s="778"/>
      <c r="E6" s="9" t="s">
        <v>765</v>
      </c>
      <c r="F6" s="9" t="s">
        <v>766</v>
      </c>
      <c r="G6" s="9" t="s">
        <v>212</v>
      </c>
      <c r="H6" s="778"/>
      <c r="I6" s="778"/>
    </row>
    <row r="7" spans="1:9" ht="15.75" customHeight="1">
      <c r="A7" s="11"/>
      <c r="B7" s="16"/>
      <c r="C7" s="28"/>
      <c r="D7" s="29"/>
      <c r="E7" s="13"/>
      <c r="F7" s="14"/>
      <c r="G7" s="14"/>
      <c r="H7" s="14"/>
      <c r="I7" s="15"/>
    </row>
    <row r="8" spans="1:9" ht="15.75" customHeight="1">
      <c r="A8" s="11"/>
      <c r="B8" s="16"/>
      <c r="C8" s="28"/>
      <c r="D8" s="29"/>
      <c r="E8" s="13"/>
      <c r="F8" s="14"/>
      <c r="G8" s="14"/>
      <c r="H8" s="14"/>
      <c r="I8" s="15"/>
    </row>
    <row r="9" spans="1:9" ht="15.75" customHeight="1">
      <c r="A9" s="11"/>
      <c r="B9" s="16"/>
      <c r="C9" s="28"/>
      <c r="D9" s="29"/>
      <c r="E9" s="13"/>
      <c r="F9" s="14"/>
      <c r="G9" s="14"/>
      <c r="H9" s="14"/>
      <c r="I9" s="15"/>
    </row>
    <row r="10" spans="1:9" ht="15.75" customHeight="1">
      <c r="A10" s="11"/>
      <c r="B10" s="16"/>
      <c r="C10" s="28"/>
      <c r="D10" s="29"/>
      <c r="E10" s="13"/>
      <c r="F10" s="14"/>
      <c r="G10" s="14"/>
      <c r="H10" s="14"/>
      <c r="I10" s="15"/>
    </row>
    <row r="11" spans="1:9" ht="15.75" customHeight="1">
      <c r="A11" s="11"/>
      <c r="B11" s="16"/>
      <c r="C11" s="28"/>
      <c r="D11" s="29"/>
      <c r="E11" s="13"/>
      <c r="F11" s="14"/>
      <c r="G11" s="14"/>
      <c r="H11" s="14"/>
      <c r="I11" s="15"/>
    </row>
    <row r="12" spans="1:9" ht="15.75" customHeight="1">
      <c r="A12" s="11"/>
      <c r="B12" s="16"/>
      <c r="C12" s="28"/>
      <c r="D12" s="29"/>
      <c r="E12" s="13"/>
      <c r="F12" s="14"/>
      <c r="G12" s="14"/>
      <c r="H12" s="14"/>
      <c r="I12" s="15"/>
    </row>
    <row r="13" spans="1:9" ht="15.75" customHeight="1">
      <c r="A13" s="11"/>
      <c r="B13" s="16"/>
      <c r="C13" s="28"/>
      <c r="D13" s="29"/>
      <c r="E13" s="13"/>
      <c r="F13" s="14"/>
      <c r="G13" s="14"/>
      <c r="H13" s="14"/>
      <c r="I13" s="15"/>
    </row>
    <row r="14" spans="1:9" ht="15.75" customHeight="1">
      <c r="A14" s="11"/>
      <c r="B14" s="16"/>
      <c r="C14" s="28"/>
      <c r="D14" s="29"/>
      <c r="E14" s="13"/>
      <c r="F14" s="14"/>
      <c r="G14" s="14"/>
      <c r="H14" s="14"/>
      <c r="I14" s="15"/>
    </row>
    <row r="15" spans="1:9" ht="15.75" customHeight="1">
      <c r="A15" s="11"/>
      <c r="B15" s="16"/>
      <c r="C15" s="28"/>
      <c r="D15" s="29"/>
      <c r="E15" s="13"/>
      <c r="F15" s="14"/>
      <c r="G15" s="14"/>
      <c r="H15" s="14"/>
      <c r="I15" s="15"/>
    </row>
    <row r="16" spans="1:9" ht="15.75" customHeight="1">
      <c r="A16" s="11"/>
      <c r="B16" s="16"/>
      <c r="C16" s="28"/>
      <c r="D16" s="29"/>
      <c r="E16" s="13"/>
      <c r="F16" s="14"/>
      <c r="G16" s="14"/>
      <c r="H16" s="14"/>
      <c r="I16" s="15"/>
    </row>
    <row r="17" spans="1:9" ht="15.75" customHeight="1">
      <c r="A17" s="11"/>
      <c r="B17" s="16"/>
      <c r="C17" s="28"/>
      <c r="D17" s="29"/>
      <c r="E17" s="13"/>
      <c r="F17" s="14"/>
      <c r="G17" s="14"/>
      <c r="H17" s="14"/>
      <c r="I17" s="15"/>
    </row>
    <row r="18" spans="1:9" ht="15.75" customHeight="1">
      <c r="A18" s="11"/>
      <c r="B18" s="16"/>
      <c r="C18" s="28"/>
      <c r="D18" s="29"/>
      <c r="E18" s="13"/>
      <c r="F18" s="14"/>
      <c r="G18" s="14"/>
      <c r="H18" s="14"/>
      <c r="I18" s="15"/>
    </row>
    <row r="19" spans="1:9" ht="15.75" customHeight="1">
      <c r="A19" s="11"/>
      <c r="B19" s="16"/>
      <c r="C19" s="28"/>
      <c r="D19" s="29"/>
      <c r="E19" s="13"/>
      <c r="F19" s="14"/>
      <c r="G19" s="14"/>
      <c r="H19" s="14"/>
      <c r="I19" s="15"/>
    </row>
    <row r="20" spans="1:9" ht="15.75" customHeight="1">
      <c r="A20" s="11"/>
      <c r="B20" s="16"/>
      <c r="C20" s="28"/>
      <c r="D20" s="29"/>
      <c r="E20" s="13"/>
      <c r="F20" s="14"/>
      <c r="G20" s="14"/>
      <c r="H20" s="14"/>
      <c r="I20" s="15"/>
    </row>
    <row r="21" spans="1:9" ht="15.75" customHeight="1">
      <c r="A21" s="11"/>
      <c r="B21" s="16"/>
      <c r="C21" s="28"/>
      <c r="D21" s="29"/>
      <c r="E21" s="13"/>
      <c r="F21" s="14"/>
      <c r="G21" s="14"/>
      <c r="H21" s="14"/>
      <c r="I21" s="15"/>
    </row>
    <row r="22" spans="1:9" ht="15.75" customHeight="1">
      <c r="A22" s="11"/>
      <c r="B22" s="16"/>
      <c r="C22" s="28"/>
      <c r="D22" s="29"/>
      <c r="E22" s="13"/>
      <c r="F22" s="14"/>
      <c r="G22" s="14"/>
      <c r="H22" s="14"/>
      <c r="I22" s="15"/>
    </row>
    <row r="23" spans="1:9" ht="15.75" customHeight="1">
      <c r="A23" s="11"/>
      <c r="B23" s="16"/>
      <c r="C23" s="28"/>
      <c r="D23" s="29"/>
      <c r="E23" s="13"/>
      <c r="F23" s="14"/>
      <c r="G23" s="14"/>
      <c r="H23" s="14"/>
      <c r="I23" s="15"/>
    </row>
    <row r="24" spans="1:9" ht="15.75" customHeight="1">
      <c r="A24" s="11"/>
      <c r="B24" s="16"/>
      <c r="C24" s="28"/>
      <c r="D24" s="29"/>
      <c r="E24" s="13"/>
      <c r="F24" s="14"/>
      <c r="G24" s="14"/>
      <c r="H24" s="14"/>
      <c r="I24" s="15"/>
    </row>
    <row r="25" spans="1:9" ht="15.75" customHeight="1">
      <c r="A25" s="11"/>
      <c r="B25" s="16"/>
      <c r="C25" s="28"/>
      <c r="D25" s="29"/>
      <c r="E25" s="13"/>
      <c r="F25" s="14"/>
      <c r="G25" s="14"/>
      <c r="H25" s="14"/>
      <c r="I25" s="15"/>
    </row>
    <row r="26" spans="1:9" ht="15.75" customHeight="1">
      <c r="A26" s="11"/>
      <c r="B26" s="16"/>
      <c r="C26" s="28"/>
      <c r="D26" s="29"/>
      <c r="E26" s="13"/>
      <c r="F26" s="14"/>
      <c r="G26" s="14"/>
      <c r="H26" s="14"/>
      <c r="I26" s="15"/>
    </row>
    <row r="27" spans="1:9" ht="15.75" customHeight="1">
      <c r="A27" s="11"/>
      <c r="B27" s="16"/>
      <c r="C27" s="28"/>
      <c r="D27" s="29"/>
      <c r="E27" s="13"/>
      <c r="F27" s="14"/>
      <c r="G27" s="14"/>
      <c r="H27" s="14"/>
      <c r="I27" s="15"/>
    </row>
    <row r="28" spans="1:9" ht="15.75" customHeight="1">
      <c r="A28" s="747" t="s">
        <v>251</v>
      </c>
      <c r="B28" s="786"/>
      <c r="C28" s="28"/>
      <c r="D28" s="30"/>
      <c r="E28" s="14"/>
      <c r="F28" s="14"/>
      <c r="G28" s="14"/>
      <c r="H28" s="14"/>
      <c r="I28" s="15"/>
    </row>
    <row r="29" spans="1:9" ht="15.75" customHeight="1">
      <c r="A29" s="775" t="s">
        <v>232</v>
      </c>
      <c r="B29" s="775"/>
      <c r="C29" s="775"/>
      <c r="D29" s="775"/>
      <c r="E29" s="31"/>
      <c r="F29" s="826" t="str">
        <f>'6-2应付债券'!F29</f>
        <v>评估人员：苗菁  </v>
      </c>
      <c r="G29" s="826"/>
      <c r="H29" s="826"/>
      <c r="I29" s="826"/>
    </row>
    <row r="30" spans="1:7" ht="15.75" customHeight="1">
      <c r="A30" s="23" t="s">
        <v>233</v>
      </c>
      <c r="G30" s="3" t="str">
        <f>'3-流动汇总'!E20</f>
        <v>复核人员：阮荣</v>
      </c>
    </row>
  </sheetData>
  <sheetProtection/>
  <mergeCells count="13">
    <mergeCell ref="A28:B28"/>
    <mergeCell ref="A29:D29"/>
    <mergeCell ref="F29:I29"/>
    <mergeCell ref="A5:A6"/>
    <mergeCell ref="B5:B6"/>
    <mergeCell ref="C5:C6"/>
    <mergeCell ref="D5:D6"/>
    <mergeCell ref="H5:H6"/>
    <mergeCell ref="I5:I6"/>
    <mergeCell ref="A1:I1"/>
    <mergeCell ref="A2:I2"/>
    <mergeCell ref="A4:D4"/>
    <mergeCell ref="E5:G5"/>
  </mergeCells>
  <printOptions horizontalCentered="1"/>
  <pageMargins left="1" right="1" top="0.87" bottom="0.87" header="1.06" footer="0.51"/>
  <pageSetup fitToHeight="0" fitToWidth="1" horizontalDpi="300" verticalDpi="300" orientation="landscape" paperSize="9" r:id="rId3"/>
  <legacyDrawing r:id="rId2"/>
</worksheet>
</file>

<file path=xl/worksheets/sheet86.xml><?xml version="1.0" encoding="utf-8"?>
<worksheet xmlns="http://schemas.openxmlformats.org/spreadsheetml/2006/main" xmlns:r="http://schemas.openxmlformats.org/officeDocument/2006/relationships">
  <sheetPr>
    <pageSetUpPr fitToPage="1"/>
  </sheetPr>
  <dimension ref="A1:G33"/>
  <sheetViews>
    <sheetView showGridLines="0" zoomScalePageLayoutView="0" workbookViewId="0" topLeftCell="A13">
      <selection activeCell="F31" sqref="F31"/>
    </sheetView>
  </sheetViews>
  <sheetFormatPr defaultColWidth="9.00390625" defaultRowHeight="15.75" customHeight="1"/>
  <cols>
    <col min="1" max="1" width="5.875" style="3" customWidth="1"/>
    <col min="2" max="2" width="22.75390625" style="3" customWidth="1"/>
    <col min="3" max="3" width="17.50390625" style="3" customWidth="1"/>
    <col min="4" max="4" width="12.75390625" style="3" customWidth="1"/>
    <col min="5" max="6" width="17.75390625" style="3" customWidth="1"/>
    <col min="7" max="7" width="22.25390625" style="3" customWidth="1"/>
    <col min="8" max="16384" width="9.00390625" style="3" customWidth="1"/>
  </cols>
  <sheetData>
    <row r="1" spans="1:7" ht="12.75" customHeight="1">
      <c r="A1" s="24"/>
      <c r="B1" s="24"/>
      <c r="C1" s="24"/>
      <c r="D1" s="25"/>
      <c r="E1" s="25"/>
      <c r="F1" s="25"/>
      <c r="G1" s="25"/>
    </row>
    <row r="2" spans="1:7" s="1" customFormat="1" ht="30" customHeight="1">
      <c r="A2" s="740" t="s">
        <v>767</v>
      </c>
      <c r="B2" s="741"/>
      <c r="C2" s="741"/>
      <c r="D2" s="741"/>
      <c r="E2" s="741"/>
      <c r="F2" s="741"/>
      <c r="G2" s="741"/>
    </row>
    <row r="3" spans="1:7" ht="13.5" customHeight="1">
      <c r="A3" s="742" t="str">
        <f>'6-3长期应付款'!A2</f>
        <v>评估基准日：2018年6月14日</v>
      </c>
      <c r="B3" s="743"/>
      <c r="C3" s="743"/>
      <c r="D3" s="743"/>
      <c r="E3" s="743"/>
      <c r="F3" s="743"/>
      <c r="G3" s="767"/>
    </row>
    <row r="4" spans="4:7" ht="13.5" customHeight="1">
      <c r="D4" s="5"/>
      <c r="E4" s="5"/>
      <c r="F4" s="5"/>
      <c r="G4" s="7" t="s">
        <v>768</v>
      </c>
    </row>
    <row r="5" spans="1:7" ht="15.75" customHeight="1">
      <c r="A5" s="744" t="str">
        <f>'6-3长期应付款'!A4</f>
        <v>被评估单位（或者产权持有单位）：威海万紫千红家具有限公司</v>
      </c>
      <c r="B5" s="744"/>
      <c r="C5" s="744"/>
      <c r="G5" s="8" t="s">
        <v>3</v>
      </c>
    </row>
    <row r="6" spans="1:7" s="2" customFormat="1" ht="15.75" customHeight="1">
      <c r="A6" s="9" t="s">
        <v>5</v>
      </c>
      <c r="B6" s="9" t="s">
        <v>769</v>
      </c>
      <c r="C6" s="9" t="s">
        <v>770</v>
      </c>
      <c r="D6" s="9" t="s">
        <v>257</v>
      </c>
      <c r="E6" s="10" t="s">
        <v>90</v>
      </c>
      <c r="F6" s="9" t="s">
        <v>91</v>
      </c>
      <c r="G6" s="9" t="s">
        <v>762</v>
      </c>
    </row>
    <row r="7" spans="1:7" ht="15.75" customHeight="1">
      <c r="A7" s="11"/>
      <c r="B7" s="16"/>
      <c r="C7" s="16"/>
      <c r="D7" s="12"/>
      <c r="E7" s="13"/>
      <c r="F7" s="14"/>
      <c r="G7" s="15"/>
    </row>
    <row r="8" spans="1:7" ht="15.75" customHeight="1">
      <c r="A8" s="11"/>
      <c r="B8" s="16"/>
      <c r="C8" s="16"/>
      <c r="D8" s="12"/>
      <c r="E8" s="13"/>
      <c r="F8" s="14"/>
      <c r="G8" s="15"/>
    </row>
    <row r="9" spans="1:7" ht="15.75" customHeight="1">
      <c r="A9" s="11"/>
      <c r="B9" s="16"/>
      <c r="C9" s="16"/>
      <c r="D9" s="12"/>
      <c r="E9" s="13"/>
      <c r="F9" s="14"/>
      <c r="G9" s="15"/>
    </row>
    <row r="10" spans="1:7" ht="15.75" customHeight="1">
      <c r="A10" s="11"/>
      <c r="B10" s="16"/>
      <c r="C10" s="16"/>
      <c r="D10" s="12"/>
      <c r="E10" s="13"/>
      <c r="F10" s="14"/>
      <c r="G10" s="15"/>
    </row>
    <row r="11" spans="1:7" ht="15.75" customHeight="1">
      <c r="A11" s="11"/>
      <c r="B11" s="16"/>
      <c r="C11" s="16"/>
      <c r="D11" s="12"/>
      <c r="E11" s="13"/>
      <c r="F11" s="14"/>
      <c r="G11" s="15"/>
    </row>
    <row r="12" spans="1:7" ht="15.75" customHeight="1">
      <c r="A12" s="11"/>
      <c r="B12" s="16"/>
      <c r="C12" s="16"/>
      <c r="D12" s="12"/>
      <c r="E12" s="13"/>
      <c r="F12" s="14"/>
      <c r="G12" s="15"/>
    </row>
    <row r="13" spans="1:7" ht="15.75" customHeight="1">
      <c r="A13" s="11"/>
      <c r="B13" s="16"/>
      <c r="C13" s="16"/>
      <c r="D13" s="12"/>
      <c r="E13" s="13"/>
      <c r="F13" s="14"/>
      <c r="G13" s="15"/>
    </row>
    <row r="14" spans="1:7" ht="15.75" customHeight="1">
      <c r="A14" s="11"/>
      <c r="B14" s="16"/>
      <c r="C14" s="16"/>
      <c r="D14" s="12"/>
      <c r="E14" s="13"/>
      <c r="F14" s="14"/>
      <c r="G14" s="15"/>
    </row>
    <row r="15" spans="1:7" ht="15.75" customHeight="1">
      <c r="A15" s="11"/>
      <c r="B15" s="16"/>
      <c r="C15" s="16"/>
      <c r="D15" s="12"/>
      <c r="E15" s="13"/>
      <c r="F15" s="14"/>
      <c r="G15" s="15"/>
    </row>
    <row r="16" spans="1:7" ht="15.75" customHeight="1">
      <c r="A16" s="11"/>
      <c r="B16" s="16"/>
      <c r="C16" s="16"/>
      <c r="D16" s="12"/>
      <c r="E16" s="13"/>
      <c r="F16" s="14"/>
      <c r="G16" s="15"/>
    </row>
    <row r="17" spans="1:7" ht="15.75" customHeight="1">
      <c r="A17" s="11"/>
      <c r="B17" s="16"/>
      <c r="C17" s="16"/>
      <c r="D17" s="12"/>
      <c r="E17" s="13"/>
      <c r="F17" s="14"/>
      <c r="G17" s="15"/>
    </row>
    <row r="18" spans="1:7" ht="15.75" customHeight="1">
      <c r="A18" s="11"/>
      <c r="B18" s="16"/>
      <c r="C18" s="16"/>
      <c r="D18" s="12"/>
      <c r="E18" s="13"/>
      <c r="F18" s="14"/>
      <c r="G18" s="15"/>
    </row>
    <row r="19" spans="1:7" ht="15.75" customHeight="1">
      <c r="A19" s="11"/>
      <c r="B19" s="16"/>
      <c r="C19" s="16"/>
      <c r="D19" s="12"/>
      <c r="E19" s="13"/>
      <c r="F19" s="14"/>
      <c r="G19" s="15"/>
    </row>
    <row r="20" spans="1:7" ht="15.75" customHeight="1">
      <c r="A20" s="11"/>
      <c r="B20" s="16"/>
      <c r="C20" s="16"/>
      <c r="D20" s="12"/>
      <c r="E20" s="13"/>
      <c r="F20" s="14"/>
      <c r="G20" s="15"/>
    </row>
    <row r="21" spans="1:7" ht="15.75" customHeight="1">
      <c r="A21" s="11"/>
      <c r="B21" s="16"/>
      <c r="C21" s="16"/>
      <c r="D21" s="12"/>
      <c r="E21" s="13"/>
      <c r="F21" s="14"/>
      <c r="G21" s="15"/>
    </row>
    <row r="22" spans="1:7" ht="15.75" customHeight="1">
      <c r="A22" s="11"/>
      <c r="B22" s="16"/>
      <c r="C22" s="16"/>
      <c r="D22" s="12"/>
      <c r="E22" s="13"/>
      <c r="F22" s="14"/>
      <c r="G22" s="15"/>
    </row>
    <row r="23" spans="1:7" ht="15.75" customHeight="1">
      <c r="A23" s="11"/>
      <c r="B23" s="16"/>
      <c r="C23" s="16"/>
      <c r="D23" s="12"/>
      <c r="E23" s="13"/>
      <c r="F23" s="14"/>
      <c r="G23" s="15"/>
    </row>
    <row r="24" spans="1:7" ht="15.75" customHeight="1">
      <c r="A24" s="11"/>
      <c r="B24" s="16"/>
      <c r="C24" s="16"/>
      <c r="D24" s="12"/>
      <c r="E24" s="13"/>
      <c r="F24" s="14"/>
      <c r="G24" s="15"/>
    </row>
    <row r="25" spans="1:7" ht="15.75" customHeight="1">
      <c r="A25" s="11"/>
      <c r="B25" s="16"/>
      <c r="C25" s="16"/>
      <c r="D25" s="12"/>
      <c r="E25" s="13"/>
      <c r="F25" s="14"/>
      <c r="G25" s="15"/>
    </row>
    <row r="26" spans="1:7" ht="15.75" customHeight="1">
      <c r="A26" s="11"/>
      <c r="B26" s="16"/>
      <c r="C26" s="16"/>
      <c r="D26" s="12"/>
      <c r="E26" s="13"/>
      <c r="F26" s="14"/>
      <c r="G26" s="15"/>
    </row>
    <row r="27" spans="1:7" ht="15.75" customHeight="1">
      <c r="A27" s="11"/>
      <c r="B27" s="16"/>
      <c r="C27" s="16"/>
      <c r="D27" s="12"/>
      <c r="E27" s="14"/>
      <c r="F27" s="14"/>
      <c r="G27" s="15"/>
    </row>
    <row r="28" spans="1:7" ht="15.75" customHeight="1">
      <c r="A28" s="747" t="s">
        <v>251</v>
      </c>
      <c r="B28" s="786"/>
      <c r="C28" s="15"/>
      <c r="D28" s="15"/>
      <c r="E28" s="14"/>
      <c r="F28" s="14"/>
      <c r="G28" s="15"/>
    </row>
    <row r="29" spans="1:7" ht="15.75" customHeight="1">
      <c r="A29" s="779" t="s">
        <v>232</v>
      </c>
      <c r="B29" s="779"/>
      <c r="C29" s="779"/>
      <c r="D29" s="779"/>
      <c r="E29" s="920" t="str">
        <f>'6-3长期应付款'!F29</f>
        <v>评估人员：苗菁  </v>
      </c>
      <c r="F29" s="826"/>
      <c r="G29" s="826"/>
    </row>
    <row r="30" spans="1:7" ht="15.75" customHeight="1">
      <c r="A30" s="26" t="s">
        <v>233</v>
      </c>
      <c r="B30" s="27"/>
      <c r="C30" s="27"/>
      <c r="D30" s="27"/>
      <c r="E30" s="27"/>
      <c r="F30" s="27" t="str">
        <f>'3-流动汇总'!E20</f>
        <v>复核人员：阮荣</v>
      </c>
      <c r="G30" s="27"/>
    </row>
    <row r="31" spans="1:7" ht="15.75" customHeight="1">
      <c r="A31" s="27"/>
      <c r="B31" s="27"/>
      <c r="C31" s="27"/>
      <c r="D31" s="27"/>
      <c r="E31" s="27"/>
      <c r="F31" s="27"/>
      <c r="G31" s="27"/>
    </row>
    <row r="32" spans="1:7" ht="15.75" customHeight="1">
      <c r="A32" s="27"/>
      <c r="B32" s="27"/>
      <c r="C32" s="27"/>
      <c r="D32" s="27"/>
      <c r="E32" s="27"/>
      <c r="F32" s="27"/>
      <c r="G32" s="27"/>
    </row>
    <row r="33" spans="1:7" ht="15.75" customHeight="1">
      <c r="A33" s="27"/>
      <c r="B33" s="27"/>
      <c r="C33" s="27"/>
      <c r="D33" s="27"/>
      <c r="E33" s="27"/>
      <c r="F33" s="27"/>
      <c r="G33" s="27"/>
    </row>
  </sheetData>
  <sheetProtection/>
  <mergeCells count="6">
    <mergeCell ref="A29:D29"/>
    <mergeCell ref="E29:G29"/>
    <mergeCell ref="A2:G2"/>
    <mergeCell ref="A3:G3"/>
    <mergeCell ref="A5:C5"/>
    <mergeCell ref="A28:B28"/>
  </mergeCells>
  <printOptions horizontalCentered="1"/>
  <pageMargins left="1" right="1" top="0.87" bottom="0.87" header="1.06" footer="0.51"/>
  <pageSetup fitToHeight="0" fitToWidth="1" horizontalDpi="300" verticalDpi="300" orientation="landscape" paperSize="9" scale="99" r:id="rId1"/>
</worksheet>
</file>

<file path=xl/worksheets/sheet87.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9">
      <selection activeCell="F31" sqref="F31"/>
    </sheetView>
  </sheetViews>
  <sheetFormatPr defaultColWidth="9.00390625" defaultRowHeight="15.75" customHeight="1"/>
  <cols>
    <col min="1" max="1" width="6.50390625" style="3" customWidth="1"/>
    <col min="2" max="2" width="25.625" style="3" customWidth="1"/>
    <col min="3" max="3" width="12.875" style="3" customWidth="1"/>
    <col min="4" max="4" width="17.125" style="3" customWidth="1"/>
    <col min="5" max="6" width="16.50390625" style="3" customWidth="1"/>
    <col min="7" max="7" width="16.875" style="3" customWidth="1"/>
    <col min="8" max="16384" width="9.00390625" style="3" customWidth="1"/>
  </cols>
  <sheetData>
    <row r="1" spans="1:7" s="1" customFormat="1" ht="30" customHeight="1">
      <c r="A1" s="740" t="s">
        <v>771</v>
      </c>
      <c r="B1" s="741"/>
      <c r="C1" s="741"/>
      <c r="D1" s="741"/>
      <c r="E1" s="741"/>
      <c r="F1" s="741"/>
      <c r="G1" s="741"/>
    </row>
    <row r="2" spans="1:7" ht="13.5" customHeight="1">
      <c r="A2" s="742" t="str">
        <f>'6-4专项应付款'!A3</f>
        <v>评估基准日：2018年6月14日</v>
      </c>
      <c r="B2" s="743"/>
      <c r="C2" s="743"/>
      <c r="D2" s="743"/>
      <c r="E2" s="743"/>
      <c r="F2" s="743"/>
      <c r="G2" s="767"/>
    </row>
    <row r="3" spans="1:7" ht="13.5" customHeight="1">
      <c r="A3" s="5"/>
      <c r="B3" s="5"/>
      <c r="C3" s="5"/>
      <c r="D3" s="5"/>
      <c r="E3" s="5"/>
      <c r="F3" s="5"/>
      <c r="G3" s="7" t="s">
        <v>772</v>
      </c>
    </row>
    <row r="4" spans="1:7" ht="15.75" customHeight="1">
      <c r="A4" s="921" t="str">
        <f>'6-4专项应付款'!A5</f>
        <v>被评估单位（或者产权持有单位）：威海万紫千红家具有限公司</v>
      </c>
      <c r="B4" s="921"/>
      <c r="C4" s="921"/>
      <c r="D4" s="921"/>
      <c r="G4" s="8" t="s">
        <v>3</v>
      </c>
    </row>
    <row r="5" spans="1:7" s="2" customFormat="1" ht="15.75" customHeight="1">
      <c r="A5" s="9" t="s">
        <v>5</v>
      </c>
      <c r="B5" s="9" t="s">
        <v>248</v>
      </c>
      <c r="C5" s="9" t="s">
        <v>257</v>
      </c>
      <c r="D5" s="9" t="s">
        <v>773</v>
      </c>
      <c r="E5" s="10" t="s">
        <v>90</v>
      </c>
      <c r="F5" s="9" t="s">
        <v>91</v>
      </c>
      <c r="G5" s="9" t="s">
        <v>8</v>
      </c>
    </row>
    <row r="6" spans="1:7" ht="15.75" customHeight="1">
      <c r="A6" s="11"/>
      <c r="B6" s="16"/>
      <c r="C6" s="12"/>
      <c r="D6" s="11"/>
      <c r="E6" s="13"/>
      <c r="F6" s="14"/>
      <c r="G6" s="15"/>
    </row>
    <row r="7" spans="1:7" ht="15.75" customHeight="1">
      <c r="A7" s="11"/>
      <c r="B7" s="16"/>
      <c r="C7" s="12"/>
      <c r="D7" s="11"/>
      <c r="E7" s="13"/>
      <c r="F7" s="14"/>
      <c r="G7" s="15"/>
    </row>
    <row r="8" spans="1:7" ht="15.75" customHeight="1">
      <c r="A8" s="11"/>
      <c r="B8" s="16"/>
      <c r="C8" s="12"/>
      <c r="D8" s="11"/>
      <c r="E8" s="13"/>
      <c r="F8" s="14"/>
      <c r="G8" s="15"/>
    </row>
    <row r="9" spans="1:7" ht="15.75" customHeight="1">
      <c r="A9" s="11"/>
      <c r="B9" s="16"/>
      <c r="C9" s="12"/>
      <c r="D9" s="11"/>
      <c r="E9" s="13"/>
      <c r="F9" s="14"/>
      <c r="G9" s="15"/>
    </row>
    <row r="10" spans="1:7" ht="15.75" customHeight="1">
      <c r="A10" s="11"/>
      <c r="B10" s="16"/>
      <c r="C10" s="12"/>
      <c r="D10" s="11"/>
      <c r="E10" s="13"/>
      <c r="F10" s="14"/>
      <c r="G10" s="15"/>
    </row>
    <row r="11" spans="1:7" ht="15.75" customHeight="1">
      <c r="A11" s="11"/>
      <c r="B11" s="16"/>
      <c r="C11" s="12"/>
      <c r="D11" s="11"/>
      <c r="E11" s="13"/>
      <c r="F11" s="14"/>
      <c r="G11" s="15"/>
    </row>
    <row r="12" spans="1:7" ht="15.75" customHeight="1">
      <c r="A12" s="11"/>
      <c r="B12" s="16"/>
      <c r="C12" s="12"/>
      <c r="D12" s="11"/>
      <c r="E12" s="13"/>
      <c r="F12" s="14"/>
      <c r="G12" s="15"/>
    </row>
    <row r="13" spans="1:7" ht="15.75" customHeight="1">
      <c r="A13" s="11"/>
      <c r="B13" s="16"/>
      <c r="C13" s="12"/>
      <c r="D13" s="11"/>
      <c r="E13" s="13"/>
      <c r="F13" s="14"/>
      <c r="G13" s="15"/>
    </row>
    <row r="14" spans="1:7" ht="15.75" customHeight="1">
      <c r="A14" s="11"/>
      <c r="B14" s="16"/>
      <c r="C14" s="12"/>
      <c r="D14" s="11"/>
      <c r="E14" s="13"/>
      <c r="F14" s="14"/>
      <c r="G14" s="15"/>
    </row>
    <row r="15" spans="1:7" ht="15.75" customHeight="1">
      <c r="A15" s="11"/>
      <c r="B15" s="16"/>
      <c r="C15" s="12"/>
      <c r="D15" s="11"/>
      <c r="E15" s="13"/>
      <c r="F15" s="14"/>
      <c r="G15" s="15"/>
    </row>
    <row r="16" spans="1:7" ht="15.75" customHeight="1">
      <c r="A16" s="11"/>
      <c r="B16" s="16"/>
      <c r="C16" s="12"/>
      <c r="D16" s="11"/>
      <c r="E16" s="13"/>
      <c r="F16" s="14"/>
      <c r="G16" s="15"/>
    </row>
    <row r="17" spans="1:7" ht="15.75" customHeight="1">
      <c r="A17" s="11"/>
      <c r="B17" s="16"/>
      <c r="C17" s="12"/>
      <c r="D17" s="11"/>
      <c r="E17" s="13"/>
      <c r="F17" s="14"/>
      <c r="G17" s="15"/>
    </row>
    <row r="18" spans="1:7" ht="15.75" customHeight="1">
      <c r="A18" s="11"/>
      <c r="B18" s="16"/>
      <c r="C18" s="12"/>
      <c r="D18" s="11"/>
      <c r="E18" s="13"/>
      <c r="F18" s="14"/>
      <c r="G18" s="15"/>
    </row>
    <row r="19" spans="1:7" ht="15.75" customHeight="1">
      <c r="A19" s="11"/>
      <c r="B19" s="16"/>
      <c r="C19" s="12"/>
      <c r="D19" s="11"/>
      <c r="E19" s="13"/>
      <c r="F19" s="14"/>
      <c r="G19" s="15"/>
    </row>
    <row r="20" spans="1:7" ht="15.75" customHeight="1">
      <c r="A20" s="11"/>
      <c r="B20" s="16"/>
      <c r="C20" s="12"/>
      <c r="D20" s="11"/>
      <c r="E20" s="13"/>
      <c r="F20" s="14"/>
      <c r="G20" s="15"/>
    </row>
    <row r="21" spans="1:7" ht="15.75" customHeight="1">
      <c r="A21" s="11"/>
      <c r="B21" s="16"/>
      <c r="C21" s="12"/>
      <c r="D21" s="11"/>
      <c r="E21" s="13"/>
      <c r="F21" s="14"/>
      <c r="G21" s="15"/>
    </row>
    <row r="22" spans="1:7" ht="15.75" customHeight="1">
      <c r="A22" s="11"/>
      <c r="B22" s="16"/>
      <c r="C22" s="12"/>
      <c r="D22" s="11"/>
      <c r="E22" s="13"/>
      <c r="F22" s="14"/>
      <c r="G22" s="15"/>
    </row>
    <row r="23" spans="1:7" ht="15.75" customHeight="1">
      <c r="A23" s="11"/>
      <c r="B23" s="16"/>
      <c r="C23" s="12"/>
      <c r="D23" s="11"/>
      <c r="E23" s="13"/>
      <c r="F23" s="14"/>
      <c r="G23" s="15"/>
    </row>
    <row r="24" spans="1:7" ht="15.75" customHeight="1">
      <c r="A24" s="11"/>
      <c r="B24" s="16"/>
      <c r="C24" s="12"/>
      <c r="D24" s="11"/>
      <c r="E24" s="13"/>
      <c r="F24" s="14"/>
      <c r="G24" s="15"/>
    </row>
    <row r="25" spans="1:7" ht="15.75" customHeight="1">
      <c r="A25" s="11"/>
      <c r="B25" s="16"/>
      <c r="C25" s="12"/>
      <c r="D25" s="11"/>
      <c r="E25" s="13"/>
      <c r="F25" s="14"/>
      <c r="G25" s="15"/>
    </row>
    <row r="26" spans="1:7" ht="15.75" customHeight="1">
      <c r="A26" s="11"/>
      <c r="B26" s="16"/>
      <c r="C26" s="12"/>
      <c r="D26" s="11"/>
      <c r="E26" s="13"/>
      <c r="F26" s="14"/>
      <c r="G26" s="15"/>
    </row>
    <row r="27" spans="1:7" ht="15.75" customHeight="1">
      <c r="A27" s="11"/>
      <c r="B27" s="16"/>
      <c r="C27" s="12"/>
      <c r="D27" s="11"/>
      <c r="E27" s="13"/>
      <c r="F27" s="14"/>
      <c r="G27" s="15"/>
    </row>
    <row r="28" spans="1:7" ht="15.75" customHeight="1">
      <c r="A28" s="747" t="s">
        <v>251</v>
      </c>
      <c r="B28" s="786"/>
      <c r="C28" s="12"/>
      <c r="D28" s="11"/>
      <c r="E28" s="14"/>
      <c r="F28" s="14"/>
      <c r="G28" s="15"/>
    </row>
    <row r="29" spans="1:7" ht="15.75" customHeight="1">
      <c r="A29" s="775" t="s">
        <v>232</v>
      </c>
      <c r="B29" s="775"/>
      <c r="C29" s="775"/>
      <c r="D29" s="775"/>
      <c r="E29" s="826" t="str">
        <f>'6-4专项应付款'!E29</f>
        <v>评估人员：苗菁  </v>
      </c>
      <c r="F29" s="826"/>
      <c r="G29" s="826"/>
    </row>
    <row r="30" spans="1:6" ht="15.75" customHeight="1">
      <c r="A30" s="23" t="s">
        <v>233</v>
      </c>
      <c r="F30" s="3" t="str">
        <f>'3-流动汇总'!E20</f>
        <v>复核人员：阮荣</v>
      </c>
    </row>
  </sheetData>
  <sheetProtection/>
  <mergeCells count="6">
    <mergeCell ref="A29:D29"/>
    <mergeCell ref="E29:G29"/>
    <mergeCell ref="A1:G1"/>
    <mergeCell ref="A2:G2"/>
    <mergeCell ref="A4:D4"/>
    <mergeCell ref="A28:B28"/>
  </mergeCells>
  <printOptions horizontalCentered="1"/>
  <pageMargins left="1" right="1" top="0.87" bottom="0.87" header="1.06" footer="0.51"/>
  <pageSetup fitToHeight="0" fitToWidth="1" horizontalDpi="300" verticalDpi="300" orientation="landscape" paperSize="9" r:id="rId1"/>
</worksheet>
</file>

<file path=xl/worksheets/sheet88.xml><?xml version="1.0" encoding="utf-8"?>
<worksheet xmlns="http://schemas.openxmlformats.org/spreadsheetml/2006/main" xmlns:r="http://schemas.openxmlformats.org/officeDocument/2006/relationships">
  <sheetPr>
    <pageSetUpPr fitToPage="1"/>
  </sheetPr>
  <dimension ref="A1:F30"/>
  <sheetViews>
    <sheetView zoomScalePageLayoutView="0" workbookViewId="0" topLeftCell="A1">
      <selection activeCell="E31" sqref="E31"/>
    </sheetView>
  </sheetViews>
  <sheetFormatPr defaultColWidth="9.00390625" defaultRowHeight="15.75" customHeight="1"/>
  <cols>
    <col min="1" max="1" width="7.00390625" style="3" customWidth="1"/>
    <col min="2" max="2" width="29.00390625" style="3" customWidth="1"/>
    <col min="3" max="3" width="12.75390625" style="3" customWidth="1"/>
    <col min="4" max="4" width="20.75390625" style="3" customWidth="1"/>
    <col min="5" max="5" width="21.375" style="3" customWidth="1"/>
    <col min="6" max="6" width="21.00390625" style="3" customWidth="1"/>
    <col min="7" max="16384" width="9.00390625" style="3" customWidth="1"/>
  </cols>
  <sheetData>
    <row r="1" spans="1:6" s="1" customFormat="1" ht="30" customHeight="1">
      <c r="A1" s="740" t="s">
        <v>774</v>
      </c>
      <c r="B1" s="807"/>
      <c r="C1" s="807"/>
      <c r="D1" s="807"/>
      <c r="E1" s="807"/>
      <c r="F1" s="807"/>
    </row>
    <row r="2" spans="1:6" ht="13.5" customHeight="1">
      <c r="A2" s="742" t="str">
        <f>'6-5预计负债'!A2</f>
        <v>评估基准日：2018年6月14日</v>
      </c>
      <c r="B2" s="743"/>
      <c r="C2" s="743"/>
      <c r="D2" s="743"/>
      <c r="E2" s="743"/>
      <c r="F2" s="743"/>
    </row>
    <row r="3" spans="1:6" ht="13.5" customHeight="1">
      <c r="A3" s="5"/>
      <c r="B3" s="5"/>
      <c r="C3" s="5"/>
      <c r="D3" s="5"/>
      <c r="E3" s="5"/>
      <c r="F3" s="7" t="s">
        <v>775</v>
      </c>
    </row>
    <row r="4" spans="1:6" ht="15.75" customHeight="1">
      <c r="A4" s="921" t="str">
        <f>'6-5预计负债'!A4</f>
        <v>被评估单位（或者产权持有单位）：威海万紫千红家具有限公司</v>
      </c>
      <c r="B4" s="921"/>
      <c r="C4" s="921"/>
      <c r="F4" s="8" t="s">
        <v>3</v>
      </c>
    </row>
    <row r="5" spans="1:6" s="2" customFormat="1" ht="15.75" customHeight="1">
      <c r="A5" s="9" t="s">
        <v>5</v>
      </c>
      <c r="B5" s="9" t="s">
        <v>776</v>
      </c>
      <c r="C5" s="9" t="s">
        <v>257</v>
      </c>
      <c r="D5" s="10" t="s">
        <v>90</v>
      </c>
      <c r="E5" s="9" t="s">
        <v>91</v>
      </c>
      <c r="F5" s="9" t="s">
        <v>8</v>
      </c>
    </row>
    <row r="6" spans="1:6" ht="15.75" customHeight="1">
      <c r="A6" s="11"/>
      <c r="B6" s="16"/>
      <c r="C6" s="12"/>
      <c r="D6" s="20"/>
      <c r="E6" s="21"/>
      <c r="F6" s="15"/>
    </row>
    <row r="7" spans="1:6" ht="15.75" customHeight="1">
      <c r="A7" s="11"/>
      <c r="B7" s="16"/>
      <c r="C7" s="12"/>
      <c r="D7" s="20"/>
      <c r="E7" s="21"/>
      <c r="F7" s="15"/>
    </row>
    <row r="8" spans="1:6" ht="15.75" customHeight="1">
      <c r="A8" s="11"/>
      <c r="B8" s="16"/>
      <c r="C8" s="12"/>
      <c r="D8" s="20"/>
      <c r="E8" s="21"/>
      <c r="F8" s="15"/>
    </row>
    <row r="9" spans="1:6" ht="15.75" customHeight="1">
      <c r="A9" s="11"/>
      <c r="B9" s="16"/>
      <c r="C9" s="12"/>
      <c r="D9" s="20"/>
      <c r="E9" s="21"/>
      <c r="F9" s="15"/>
    </row>
    <row r="10" spans="1:6" ht="15.75" customHeight="1">
      <c r="A10" s="11"/>
      <c r="B10" s="16"/>
      <c r="C10" s="12"/>
      <c r="D10" s="20"/>
      <c r="E10" s="21"/>
      <c r="F10" s="15"/>
    </row>
    <row r="11" spans="1:6" ht="15.75" customHeight="1">
      <c r="A11" s="11"/>
      <c r="B11" s="16"/>
      <c r="C11" s="12"/>
      <c r="D11" s="20"/>
      <c r="E11" s="21"/>
      <c r="F11" s="15"/>
    </row>
    <row r="12" spans="1:6" ht="15.75" customHeight="1">
      <c r="A12" s="11"/>
      <c r="B12" s="16"/>
      <c r="C12" s="12"/>
      <c r="D12" s="20"/>
      <c r="E12" s="21"/>
      <c r="F12" s="15"/>
    </row>
    <row r="13" spans="1:6" ht="15.75" customHeight="1">
      <c r="A13" s="11"/>
      <c r="B13" s="16"/>
      <c r="C13" s="12"/>
      <c r="D13" s="20"/>
      <c r="E13" s="21"/>
      <c r="F13" s="15"/>
    </row>
    <row r="14" spans="1:6" ht="15.75" customHeight="1">
      <c r="A14" s="11"/>
      <c r="B14" s="16"/>
      <c r="C14" s="12"/>
      <c r="D14" s="20"/>
      <c r="E14" s="21"/>
      <c r="F14" s="15"/>
    </row>
    <row r="15" spans="1:6" ht="15.75" customHeight="1">
      <c r="A15" s="11"/>
      <c r="B15" s="16"/>
      <c r="C15" s="12"/>
      <c r="D15" s="20"/>
      <c r="E15" s="21"/>
      <c r="F15" s="15"/>
    </row>
    <row r="16" spans="1:6" ht="15.75" customHeight="1">
      <c r="A16" s="11"/>
      <c r="B16" s="16"/>
      <c r="C16" s="12"/>
      <c r="D16" s="20"/>
      <c r="E16" s="21"/>
      <c r="F16" s="15"/>
    </row>
    <row r="17" spans="1:6" ht="15.75" customHeight="1">
      <c r="A17" s="11"/>
      <c r="B17" s="16"/>
      <c r="C17" s="12"/>
      <c r="D17" s="20"/>
      <c r="E17" s="21"/>
      <c r="F17" s="15"/>
    </row>
    <row r="18" spans="1:6" ht="15.75" customHeight="1">
      <c r="A18" s="11"/>
      <c r="B18" s="16"/>
      <c r="C18" s="12"/>
      <c r="D18" s="20"/>
      <c r="E18" s="21"/>
      <c r="F18" s="15"/>
    </row>
    <row r="19" spans="1:6" ht="15.75" customHeight="1">
      <c r="A19" s="11"/>
      <c r="B19" s="16"/>
      <c r="C19" s="12"/>
      <c r="D19" s="20"/>
      <c r="E19" s="21"/>
      <c r="F19" s="15"/>
    </row>
    <row r="20" spans="1:6" ht="15.75" customHeight="1">
      <c r="A20" s="11"/>
      <c r="B20" s="16"/>
      <c r="C20" s="12"/>
      <c r="D20" s="20"/>
      <c r="E20" s="21"/>
      <c r="F20" s="15"/>
    </row>
    <row r="21" spans="1:6" ht="15.75" customHeight="1">
      <c r="A21" s="11"/>
      <c r="B21" s="16"/>
      <c r="C21" s="12"/>
      <c r="D21" s="20"/>
      <c r="E21" s="21"/>
      <c r="F21" s="15"/>
    </row>
    <row r="22" spans="1:6" ht="15.75" customHeight="1">
      <c r="A22" s="11"/>
      <c r="B22" s="16"/>
      <c r="C22" s="12"/>
      <c r="D22" s="20"/>
      <c r="E22" s="21"/>
      <c r="F22" s="15"/>
    </row>
    <row r="23" spans="1:6" ht="15.75" customHeight="1">
      <c r="A23" s="11"/>
      <c r="B23" s="16"/>
      <c r="C23" s="12"/>
      <c r="D23" s="20"/>
      <c r="E23" s="21"/>
      <c r="F23" s="15"/>
    </row>
    <row r="24" spans="1:6" ht="15.75" customHeight="1">
      <c r="A24" s="11"/>
      <c r="B24" s="16"/>
      <c r="C24" s="12"/>
      <c r="D24" s="20"/>
      <c r="E24" s="21"/>
      <c r="F24" s="15"/>
    </row>
    <row r="25" spans="1:6" ht="15.75" customHeight="1">
      <c r="A25" s="11"/>
      <c r="B25" s="16"/>
      <c r="C25" s="12"/>
      <c r="D25" s="20"/>
      <c r="E25" s="21"/>
      <c r="F25" s="15"/>
    </row>
    <row r="26" spans="1:6" ht="15.75" customHeight="1">
      <c r="A26" s="11"/>
      <c r="B26" s="16"/>
      <c r="C26" s="12"/>
      <c r="D26" s="20"/>
      <c r="E26" s="21"/>
      <c r="F26" s="15"/>
    </row>
    <row r="27" spans="1:6" ht="15.75" customHeight="1">
      <c r="A27" s="11"/>
      <c r="B27" s="16"/>
      <c r="C27" s="12"/>
      <c r="D27" s="20"/>
      <c r="E27" s="21"/>
      <c r="F27" s="15"/>
    </row>
    <row r="28" spans="1:6" ht="15.75" customHeight="1">
      <c r="A28" s="747" t="s">
        <v>251</v>
      </c>
      <c r="B28" s="786"/>
      <c r="C28" s="12"/>
      <c r="D28" s="20"/>
      <c r="E28" s="21"/>
      <c r="F28" s="15"/>
    </row>
    <row r="29" spans="1:6" ht="15.75" customHeight="1">
      <c r="A29" s="775" t="s">
        <v>232</v>
      </c>
      <c r="B29" s="775"/>
      <c r="C29" s="775"/>
      <c r="D29" s="775"/>
      <c r="E29" s="919" t="str">
        <f>'6-5预计负债'!E29</f>
        <v>评估人员：苗菁  </v>
      </c>
      <c r="F29" s="919"/>
    </row>
    <row r="30" spans="1:5" ht="15.75" customHeight="1">
      <c r="A30" s="23" t="s">
        <v>233</v>
      </c>
      <c r="E30" s="3" t="str">
        <f>'3-流动汇总'!E20</f>
        <v>复核人员：阮荣</v>
      </c>
    </row>
  </sheetData>
  <sheetProtection/>
  <mergeCells count="6">
    <mergeCell ref="A29:D29"/>
    <mergeCell ref="E29:F29"/>
    <mergeCell ref="A1:F1"/>
    <mergeCell ref="A2:F2"/>
    <mergeCell ref="A4:C4"/>
    <mergeCell ref="A28:B28"/>
  </mergeCells>
  <printOptions horizontalCentered="1"/>
  <pageMargins left="1" right="1" top="0.87" bottom="0.87" header="1.06" footer="0.51"/>
  <pageSetup fitToHeight="0" fitToWidth="1" horizontalDpi="300" verticalDpi="300" orientation="landscape" paperSize="9" r:id="rId1"/>
</worksheet>
</file>

<file path=xl/worksheets/sheet89.xml><?xml version="1.0" encoding="utf-8"?>
<worksheet xmlns="http://schemas.openxmlformats.org/spreadsheetml/2006/main" xmlns:r="http://schemas.openxmlformats.org/officeDocument/2006/relationships">
  <sheetPr>
    <pageSetUpPr fitToPage="1"/>
  </sheetPr>
  <dimension ref="A1:G15"/>
  <sheetViews>
    <sheetView zoomScalePageLayoutView="0" workbookViewId="0" topLeftCell="A1">
      <selection activeCell="F16" sqref="F16"/>
    </sheetView>
  </sheetViews>
  <sheetFormatPr defaultColWidth="9.00390625" defaultRowHeight="15.75" customHeight="1"/>
  <cols>
    <col min="1" max="1" width="6.125" style="3" customWidth="1"/>
    <col min="2" max="2" width="23.00390625" style="3" customWidth="1"/>
    <col min="3" max="3" width="12.00390625" style="3" customWidth="1"/>
    <col min="4" max="4" width="17.125" style="3" customWidth="1"/>
    <col min="5" max="5" width="16.50390625" style="3" customWidth="1"/>
    <col min="6" max="6" width="18.875" style="3" customWidth="1"/>
    <col min="7" max="7" width="17.875" style="3" customWidth="1"/>
    <col min="8" max="16384" width="9.00390625" style="3" customWidth="1"/>
  </cols>
  <sheetData>
    <row r="1" spans="1:7" s="1" customFormat="1" ht="30" customHeight="1">
      <c r="A1" s="740" t="s">
        <v>777</v>
      </c>
      <c r="B1" s="741"/>
      <c r="C1" s="741"/>
      <c r="D1" s="741"/>
      <c r="E1" s="741"/>
      <c r="F1" s="741"/>
      <c r="G1" s="741"/>
    </row>
    <row r="2" spans="1:7" ht="13.5" customHeight="1">
      <c r="A2" s="742" t="str">
        <f>'6-6递延所得税负债'!A2</f>
        <v>评估基准日：2018年6月14日</v>
      </c>
      <c r="B2" s="743"/>
      <c r="C2" s="743"/>
      <c r="D2" s="743"/>
      <c r="E2" s="743"/>
      <c r="F2" s="743"/>
      <c r="G2" s="767"/>
    </row>
    <row r="3" spans="1:7" ht="13.5" customHeight="1">
      <c r="A3" s="5"/>
      <c r="B3" s="5"/>
      <c r="C3" s="5"/>
      <c r="D3" s="5"/>
      <c r="E3" s="5"/>
      <c r="F3" s="5"/>
      <c r="G3" s="7" t="s">
        <v>778</v>
      </c>
    </row>
    <row r="4" spans="1:7" ht="15.75" customHeight="1">
      <c r="A4" s="921" t="str">
        <f>'6-6递延所得税负债'!A4</f>
        <v>被评估单位（或者产权持有单位）：威海万紫千红家具有限公司</v>
      </c>
      <c r="B4" s="921"/>
      <c r="C4" s="921"/>
      <c r="D4" s="921"/>
      <c r="G4" s="8" t="s">
        <v>3</v>
      </c>
    </row>
    <row r="5" spans="1:7" s="2" customFormat="1" ht="15.75" customHeight="1">
      <c r="A5" s="9" t="s">
        <v>5</v>
      </c>
      <c r="B5" s="9" t="s">
        <v>248</v>
      </c>
      <c r="C5" s="9" t="s">
        <v>257</v>
      </c>
      <c r="D5" s="9" t="s">
        <v>339</v>
      </c>
      <c r="E5" s="10" t="s">
        <v>90</v>
      </c>
      <c r="F5" s="9" t="s">
        <v>91</v>
      </c>
      <c r="G5" s="9" t="s">
        <v>8</v>
      </c>
    </row>
    <row r="6" spans="1:7" ht="15.75" customHeight="1">
      <c r="A6" s="11"/>
      <c r="B6" s="9"/>
      <c r="C6" s="12"/>
      <c r="D6" s="9"/>
      <c r="E6" s="13"/>
      <c r="F6" s="14"/>
      <c r="G6" s="15"/>
    </row>
    <row r="7" spans="1:7" ht="15.75" customHeight="1">
      <c r="A7" s="11"/>
      <c r="B7" s="16"/>
      <c r="C7" s="12"/>
      <c r="D7" s="11"/>
      <c r="E7" s="13"/>
      <c r="F7" s="14"/>
      <c r="G7" s="15"/>
    </row>
    <row r="8" spans="1:7" ht="15.75" customHeight="1">
      <c r="A8" s="11"/>
      <c r="B8" s="16"/>
      <c r="C8" s="12"/>
      <c r="D8" s="11"/>
      <c r="E8" s="13"/>
      <c r="F8" s="14"/>
      <c r="G8" s="15"/>
    </row>
    <row r="9" spans="1:7" ht="15.75" customHeight="1">
      <c r="A9" s="11"/>
      <c r="B9" s="16"/>
      <c r="C9" s="12"/>
      <c r="D9" s="11"/>
      <c r="E9" s="13"/>
      <c r="F9" s="14"/>
      <c r="G9" s="15"/>
    </row>
    <row r="10" spans="1:7" ht="15.75" customHeight="1">
      <c r="A10" s="11"/>
      <c r="B10" s="16"/>
      <c r="C10" s="12"/>
      <c r="D10" s="11"/>
      <c r="E10" s="13"/>
      <c r="F10" s="14"/>
      <c r="G10" s="15"/>
    </row>
    <row r="11" spans="1:7" ht="15.75" customHeight="1">
      <c r="A11" s="11"/>
      <c r="B11" s="16"/>
      <c r="C11" s="12"/>
      <c r="D11" s="11"/>
      <c r="E11" s="13"/>
      <c r="F11" s="14"/>
      <c r="G11" s="15"/>
    </row>
    <row r="12" spans="1:7" ht="15.75" customHeight="1">
      <c r="A12" s="11"/>
      <c r="B12" s="16"/>
      <c r="C12" s="12"/>
      <c r="D12" s="11"/>
      <c r="E12" s="13"/>
      <c r="F12" s="14"/>
      <c r="G12" s="15"/>
    </row>
    <row r="13" spans="1:7" ht="15.75" customHeight="1">
      <c r="A13" s="747" t="s">
        <v>251</v>
      </c>
      <c r="B13" s="786"/>
      <c r="C13" s="12"/>
      <c r="D13" s="11"/>
      <c r="E13" s="13">
        <f>SUM(E6:E12)</f>
        <v>0</v>
      </c>
      <c r="F13" s="13">
        <f>SUM(F6:F12)</f>
        <v>0</v>
      </c>
      <c r="G13" s="15"/>
    </row>
    <row r="14" spans="1:7" ht="15.75" customHeight="1">
      <c r="A14" s="19" t="str">
        <f>'3-1-1现金'!A15:D15</f>
        <v>被评估单位（或者产权持有单位）填表人：</v>
      </c>
      <c r="E14" s="927" t="str">
        <f>'6-6递延所得税负债'!E29</f>
        <v>评估人员：苗菁  </v>
      </c>
      <c r="F14" s="749"/>
      <c r="G14" s="749"/>
    </row>
    <row r="15" spans="1:7" ht="15.75" customHeight="1">
      <c r="A15" s="19" t="str">
        <f>'3-1-1现金'!A16</f>
        <v>填表日期：2018年8月10日</v>
      </c>
      <c r="E15" s="750" t="str">
        <f>'3-流动汇总'!E20</f>
        <v>复核人员：阮荣</v>
      </c>
      <c r="F15" s="750"/>
      <c r="G15" s="750"/>
    </row>
  </sheetData>
  <sheetProtection/>
  <mergeCells count="6">
    <mergeCell ref="E14:G14"/>
    <mergeCell ref="E15:G15"/>
    <mergeCell ref="A1:G1"/>
    <mergeCell ref="A2:G2"/>
    <mergeCell ref="A4:D4"/>
    <mergeCell ref="A13:B13"/>
  </mergeCells>
  <printOptions horizontalCentered="1"/>
  <pageMargins left="1" right="1" top="0.87" bottom="0.87" header="1.06" footer="0.51"/>
  <pageSetup fitToHeight="0" fitToWidth="1" horizontalDpi="300" verticalDpi="3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F26"/>
  <sheetViews>
    <sheetView zoomScalePageLayoutView="0" workbookViewId="0" topLeftCell="A1">
      <selection activeCell="C13" sqref="C13"/>
    </sheetView>
  </sheetViews>
  <sheetFormatPr defaultColWidth="9.00390625" defaultRowHeight="15.75" customHeight="1"/>
  <cols>
    <col min="1" max="1" width="7.50390625" style="3" customWidth="1"/>
    <col min="2" max="2" width="28.00390625" style="3" customWidth="1"/>
    <col min="3" max="3" width="20.25390625" style="3" customWidth="1"/>
    <col min="4" max="5" width="19.125" style="3" customWidth="1"/>
    <col min="6" max="6" width="14.375" style="3" customWidth="1"/>
    <col min="7" max="16384" width="9.00390625" style="3" customWidth="1"/>
  </cols>
  <sheetData>
    <row r="1" spans="1:6" s="1" customFormat="1" ht="30" customHeight="1">
      <c r="A1" s="740" t="s">
        <v>213</v>
      </c>
      <c r="B1" s="741"/>
      <c r="C1" s="741"/>
      <c r="D1" s="741"/>
      <c r="E1" s="741"/>
      <c r="F1" s="741"/>
    </row>
    <row r="2" spans="1:6" ht="13.5" customHeight="1">
      <c r="A2" s="742" t="str">
        <f>'3-1-3其他货币资金'!A2</f>
        <v>评估基准日：2018年6月14日</v>
      </c>
      <c r="B2" s="743"/>
      <c r="C2" s="743"/>
      <c r="D2" s="743"/>
      <c r="E2" s="743"/>
      <c r="F2" s="743"/>
    </row>
    <row r="3" spans="1:6" ht="13.5" customHeight="1">
      <c r="A3" s="5"/>
      <c r="B3" s="5"/>
      <c r="C3" s="5"/>
      <c r="D3" s="5"/>
      <c r="E3" s="5"/>
      <c r="F3" s="37" t="s">
        <v>214</v>
      </c>
    </row>
    <row r="4" spans="1:6" ht="15.75" customHeight="1">
      <c r="A4" s="771" t="str">
        <f>'3-1-3其他货币资金'!A4</f>
        <v>被评估单位（或者产权持有单位）：威海万紫千红家具有限公司</v>
      </c>
      <c r="B4" s="771"/>
      <c r="C4" s="771"/>
      <c r="F4" s="38" t="s">
        <v>3</v>
      </c>
    </row>
    <row r="5" spans="1:6" s="36" customFormat="1" ht="15.75" customHeight="1">
      <c r="A5" s="39" t="s">
        <v>169</v>
      </c>
      <c r="B5" s="39" t="s">
        <v>125</v>
      </c>
      <c r="C5" s="39" t="s">
        <v>90</v>
      </c>
      <c r="D5" s="39" t="s">
        <v>91</v>
      </c>
      <c r="E5" s="113" t="s">
        <v>92</v>
      </c>
      <c r="F5" s="39" t="s">
        <v>215</v>
      </c>
    </row>
    <row r="6" spans="1:6" ht="15.75" customHeight="1">
      <c r="A6" s="144" t="s">
        <v>216</v>
      </c>
      <c r="B6" s="144" t="s">
        <v>217</v>
      </c>
      <c r="C6" s="13"/>
      <c r="D6" s="14"/>
      <c r="E6" s="14"/>
      <c r="F6" s="63" t="s">
        <v>141</v>
      </c>
    </row>
    <row r="7" spans="1:6" ht="15.75" customHeight="1">
      <c r="A7" s="144" t="s">
        <v>218</v>
      </c>
      <c r="B7" s="144" t="s">
        <v>219</v>
      </c>
      <c r="C7" s="13"/>
      <c r="D7" s="14"/>
      <c r="E7" s="14"/>
      <c r="F7" s="14" t="s">
        <v>141</v>
      </c>
    </row>
    <row r="8" spans="1:6" ht="15.75" customHeight="1">
      <c r="A8" s="144" t="s">
        <v>220</v>
      </c>
      <c r="B8" s="144" t="s">
        <v>221</v>
      </c>
      <c r="C8" s="13"/>
      <c r="D8" s="14"/>
      <c r="E8" s="14"/>
      <c r="F8" s="14" t="s">
        <v>141</v>
      </c>
    </row>
    <row r="9" spans="1:6" ht="15.75" customHeight="1">
      <c r="A9" s="39"/>
      <c r="B9" s="39"/>
      <c r="C9" s="13"/>
      <c r="D9" s="14"/>
      <c r="E9" s="14"/>
      <c r="F9" s="14"/>
    </row>
    <row r="10" spans="1:6" ht="15.75" customHeight="1">
      <c r="A10" s="11"/>
      <c r="B10" s="15"/>
      <c r="C10" s="13"/>
      <c r="D10" s="14"/>
      <c r="E10" s="14"/>
      <c r="F10" s="14"/>
    </row>
    <row r="11" spans="1:6" ht="15.75" customHeight="1">
      <c r="A11" s="11"/>
      <c r="B11" s="15"/>
      <c r="C11" s="13"/>
      <c r="D11" s="14"/>
      <c r="E11" s="14"/>
      <c r="F11" s="14"/>
    </row>
    <row r="12" spans="1:6" ht="15.75" customHeight="1">
      <c r="A12" s="11"/>
      <c r="B12" s="15"/>
      <c r="C12" s="13"/>
      <c r="D12" s="14"/>
      <c r="E12" s="14"/>
      <c r="F12" s="14"/>
    </row>
    <row r="13" spans="1:6" ht="15.75" customHeight="1">
      <c r="A13" s="11"/>
      <c r="B13" s="15"/>
      <c r="C13" s="13"/>
      <c r="D13" s="14"/>
      <c r="E13" s="14"/>
      <c r="F13" s="14"/>
    </row>
    <row r="14" spans="1:6" ht="15.75" customHeight="1">
      <c r="A14" s="11"/>
      <c r="B14" s="15"/>
      <c r="C14" s="13"/>
      <c r="D14" s="14"/>
      <c r="E14" s="14"/>
      <c r="F14" s="14"/>
    </row>
    <row r="15" spans="1:6" ht="15.75" customHeight="1">
      <c r="A15" s="11"/>
      <c r="B15" s="15"/>
      <c r="C15" s="13"/>
      <c r="D15" s="14"/>
      <c r="E15" s="14"/>
      <c r="F15" s="14"/>
    </row>
    <row r="16" spans="1:6" ht="15.75" customHeight="1">
      <c r="A16" s="11"/>
      <c r="B16" s="15"/>
      <c r="C16" s="13"/>
      <c r="D16" s="14"/>
      <c r="E16" s="14"/>
      <c r="F16" s="14"/>
    </row>
    <row r="17" spans="1:6" ht="15.75" customHeight="1">
      <c r="A17" s="11"/>
      <c r="B17" s="15"/>
      <c r="C17" s="13"/>
      <c r="D17" s="14"/>
      <c r="E17" s="14"/>
      <c r="F17" s="14"/>
    </row>
    <row r="18" spans="1:6" ht="15.75" customHeight="1">
      <c r="A18" s="11"/>
      <c r="B18" s="15"/>
      <c r="C18" s="13"/>
      <c r="D18" s="14"/>
      <c r="E18" s="14"/>
      <c r="F18" s="14"/>
    </row>
    <row r="19" spans="1:6" ht="15.75" customHeight="1">
      <c r="A19" s="11"/>
      <c r="B19" s="15"/>
      <c r="C19" s="13"/>
      <c r="D19" s="14"/>
      <c r="E19" s="14"/>
      <c r="F19" s="14"/>
    </row>
    <row r="20" spans="1:6" ht="15.75" customHeight="1">
      <c r="A20" s="11"/>
      <c r="B20" s="15"/>
      <c r="C20" s="13"/>
      <c r="D20" s="14"/>
      <c r="E20" s="14"/>
      <c r="F20" s="14"/>
    </row>
    <row r="21" spans="1:6" ht="15.75" customHeight="1">
      <c r="A21" s="11"/>
      <c r="B21" s="15"/>
      <c r="C21" s="13"/>
      <c r="D21" s="14"/>
      <c r="E21" s="14"/>
      <c r="F21" s="14"/>
    </row>
    <row r="22" spans="1:6" ht="15.75" customHeight="1">
      <c r="A22" s="11"/>
      <c r="B22" s="15"/>
      <c r="C22" s="13"/>
      <c r="D22" s="14"/>
      <c r="E22" s="14"/>
      <c r="F22" s="14"/>
    </row>
    <row r="23" spans="1:6" ht="15.75" customHeight="1">
      <c r="A23" s="11"/>
      <c r="B23" s="15"/>
      <c r="C23" s="13"/>
      <c r="D23" s="14"/>
      <c r="E23" s="14"/>
      <c r="F23" s="14"/>
    </row>
    <row r="24" spans="1:6" ht="15.75" customHeight="1">
      <c r="A24" s="772" t="s">
        <v>222</v>
      </c>
      <c r="B24" s="773"/>
      <c r="C24" s="13"/>
      <c r="D24" s="14"/>
      <c r="E24" s="14"/>
      <c r="F24" s="14" t="s">
        <v>141</v>
      </c>
    </row>
    <row r="25" spans="1:6" ht="15.75" customHeight="1">
      <c r="A25" s="19"/>
      <c r="D25" s="749" t="str">
        <f>'3-1-3其他货币资金'!G15</f>
        <v>评估人员：苗菁  </v>
      </c>
      <c r="E25" s="749"/>
      <c r="F25" s="749"/>
    </row>
    <row r="26" spans="1:5" ht="15.75" customHeight="1">
      <c r="A26" s="19"/>
      <c r="E26" s="3" t="str">
        <f>'3-流动汇总'!E20</f>
        <v>复核人员：阮荣</v>
      </c>
    </row>
  </sheetData>
  <sheetProtection/>
  <mergeCells count="5">
    <mergeCell ref="D25:F25"/>
    <mergeCell ref="A1:F1"/>
    <mergeCell ref="A2:F2"/>
    <mergeCell ref="A4:C4"/>
    <mergeCell ref="A24:B24"/>
  </mergeCells>
  <printOptions horizontalCentered="1"/>
  <pageMargins left="1" right="1" top="0.87" bottom="0.87" header="1.06" footer="0.51"/>
  <pageSetup fitToHeight="0" fitToWidth="1"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新版通用申报表</dc:title>
  <dc:subject/>
  <dc:creator>Seaman</dc:creator>
  <cp:keywords/>
  <dc:description/>
  <cp:lastModifiedBy>Administrator</cp:lastModifiedBy>
  <cp:lastPrinted>2018-08-21T08:50:01Z</cp:lastPrinted>
  <dcterms:created xsi:type="dcterms:W3CDTF">1999-04-07T08:44:02Z</dcterms:created>
  <dcterms:modified xsi:type="dcterms:W3CDTF">2018-11-22T00:10:52Z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2052-10.1.0.5973</vt:lpwstr>
  </property>
</Properties>
</file>