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4"/>
  </bookViews>
  <sheets>
    <sheet name="库存材料" sheetId="1" r:id="rId1"/>
    <sheet name="房产" sheetId="2" r:id="rId2"/>
    <sheet name="汇总" sheetId="3" r:id="rId3"/>
    <sheet name="车辆" sheetId="4" r:id="rId4"/>
    <sheet name="设备" sheetId="5" r:id="rId5"/>
  </sheets>
  <definedNames>
    <definedName name="_xlnm.Print_Area" localSheetId="4">'设备'!$A$1:$N$83</definedName>
  </definedNames>
  <calcPr fullCalcOnLoad="1"/>
</workbook>
</file>

<file path=xl/sharedStrings.xml><?xml version="1.0" encoding="utf-8"?>
<sst xmlns="http://schemas.openxmlformats.org/spreadsheetml/2006/main" count="514" uniqueCount="282">
  <si>
    <t>共1页第1页</t>
  </si>
  <si>
    <t>序号</t>
  </si>
  <si>
    <t>设备名称</t>
  </si>
  <si>
    <t>规格型号</t>
  </si>
  <si>
    <t>生产厂家</t>
  </si>
  <si>
    <t>数量</t>
  </si>
  <si>
    <t>启用日期</t>
  </si>
  <si>
    <t>账面价值</t>
  </si>
  <si>
    <t>备注</t>
  </si>
  <si>
    <t>原值</t>
  </si>
  <si>
    <t>净值</t>
  </si>
  <si>
    <t>评估原值</t>
  </si>
  <si>
    <t>评估净值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</si>
  <si>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</si>
  <si>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</si>
  <si>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</si>
  <si>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</si>
  <si>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</si>
  <si>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</si>
  <si>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</si>
  <si>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</si>
  <si>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</si>
  <si>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</si>
  <si>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</si>
  <si>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</si>
  <si>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固定资产-----机器设备清查评估明细表</t>
  </si>
  <si>
    <t>金额单位：人民币 元</t>
  </si>
  <si>
    <t>单位</t>
  </si>
  <si>
    <t>购置日期</t>
  </si>
  <si>
    <t xml:space="preserve"> 评估价值</t>
  </si>
  <si>
    <t>成新率%</t>
  </si>
  <si>
    <t>合    计</t>
  </si>
  <si>
    <t xml:space="preserve">资产占有单位填表人： </t>
  </si>
  <si>
    <t>套</t>
  </si>
  <si>
    <t>台</t>
  </si>
  <si>
    <t>本页小计</t>
  </si>
  <si>
    <t>固定资产-房屋建筑物清查评估明细表</t>
  </si>
  <si>
    <t>金额单位: 人民币元</t>
  </si>
  <si>
    <t>建筑物名称</t>
  </si>
  <si>
    <t>结构</t>
  </si>
  <si>
    <t>建成
年月</t>
  </si>
  <si>
    <t>建筑面积
(㎡)</t>
  </si>
  <si>
    <t>成本单价
(元/㎡)</t>
  </si>
  <si>
    <t>增值率%</t>
  </si>
  <si>
    <t>评估单价
(元/㎡)</t>
  </si>
  <si>
    <t>权证编号</t>
  </si>
  <si>
    <t>资产评估结果汇总表</t>
  </si>
  <si>
    <t>表1</t>
  </si>
  <si>
    <t>编号</t>
  </si>
  <si>
    <t>项  目</t>
  </si>
  <si>
    <t>帐面价值
A</t>
  </si>
  <si>
    <t>评估价值
B</t>
  </si>
  <si>
    <t>增值额
C = B-A</t>
  </si>
  <si>
    <t>增值率%
D = (B-A)/|A|×100</t>
  </si>
  <si>
    <t>1</t>
  </si>
  <si>
    <t>流动资产</t>
  </si>
  <si>
    <t>2</t>
  </si>
  <si>
    <t>长期投资</t>
  </si>
  <si>
    <t>固定资产</t>
  </si>
  <si>
    <t>其中：在建工程</t>
  </si>
  <si>
    <t xml:space="preserve"> </t>
  </si>
  <si>
    <t xml:space="preserve">      建 筑 物</t>
  </si>
  <si>
    <t xml:space="preserve">      设    备</t>
  </si>
  <si>
    <t>无形资产</t>
  </si>
  <si>
    <t>其中：土地使用权</t>
  </si>
  <si>
    <t>其他资产</t>
  </si>
  <si>
    <t xml:space="preserve">      资产总计</t>
  </si>
  <si>
    <t>流动负债</t>
  </si>
  <si>
    <t>长期负债</t>
  </si>
  <si>
    <t xml:space="preserve">      负债总计</t>
  </si>
  <si>
    <t xml:space="preserve">      净 资 产</t>
  </si>
  <si>
    <t>评估机构：济宁科元资产评估有限公司</t>
  </si>
  <si>
    <t>签字注册资产评估师：孙传志、郭军杰</t>
  </si>
  <si>
    <t>法定代表人:章娅</t>
  </si>
  <si>
    <t>资产占有单位(公章)：济宁徐润纺织有限公司</t>
  </si>
  <si>
    <r>
      <t xml:space="preserve"> </t>
    </r>
    <r>
      <rPr>
        <sz val="12"/>
        <rFont val="宋体"/>
        <family val="0"/>
      </rPr>
      <t xml:space="preserve">       </t>
    </r>
    <r>
      <rPr>
        <sz val="10"/>
        <rFont val="宋体"/>
        <family val="0"/>
      </rPr>
      <t>评估基准日：2015年1月31日</t>
    </r>
  </si>
  <si>
    <t>金额单位: 人民币元</t>
  </si>
  <si>
    <t>3T</t>
  </si>
  <si>
    <t>河南华中起重机有限公司</t>
  </si>
  <si>
    <t>金属带锯床</t>
  </si>
  <si>
    <t>淄博宏杰锻压设备有限公司</t>
  </si>
  <si>
    <t>2008-06</t>
  </si>
  <si>
    <t>20T</t>
  </si>
  <si>
    <t>批</t>
  </si>
  <si>
    <t>序号11</t>
  </si>
  <si>
    <t>机床成品设备</t>
  </si>
  <si>
    <t>GXZDL1000</t>
  </si>
  <si>
    <t>套</t>
  </si>
  <si>
    <t>序号12</t>
  </si>
  <si>
    <t>序号11</t>
  </si>
  <si>
    <t>序号11</t>
  </si>
  <si>
    <t>序号10</t>
  </si>
  <si>
    <t>序号10</t>
  </si>
  <si>
    <t>2012-11</t>
  </si>
  <si>
    <t>P-TSA10-400</t>
  </si>
  <si>
    <t>台</t>
  </si>
  <si>
    <t>2*2*1.5</t>
  </si>
  <si>
    <t>圆柱形杯状地座</t>
  </si>
  <si>
    <t>个</t>
  </si>
  <si>
    <t>方形白色设备</t>
  </si>
  <si>
    <t>行吊</t>
  </si>
  <si>
    <t>20T、5T</t>
  </si>
  <si>
    <t>河南矿山起重机有限公司</t>
  </si>
  <si>
    <t>10T</t>
  </si>
  <si>
    <t>河南矿源重工集团有限公司</t>
  </si>
  <si>
    <t>自动焊接设备</t>
  </si>
  <si>
    <t>成都焊研威达自动焊接设备有限公司</t>
  </si>
  <si>
    <t>液压提式剪板机</t>
  </si>
  <si>
    <t>QC12Y-12*2500</t>
  </si>
  <si>
    <t>2008-03</t>
  </si>
  <si>
    <t>泰安华鲁锻压机床有限公司</t>
  </si>
  <si>
    <t>卷板机</t>
  </si>
  <si>
    <t>20*2500</t>
  </si>
  <si>
    <t>锻压机</t>
  </si>
  <si>
    <t>升降平台</t>
  </si>
  <si>
    <t>STY</t>
  </si>
  <si>
    <t>济南天力液压机械有限公司</t>
  </si>
  <si>
    <t>F6</t>
  </si>
  <si>
    <t>法兰成型机</t>
  </si>
  <si>
    <t>2012-05</t>
  </si>
  <si>
    <t>半成品</t>
  </si>
  <si>
    <t>批</t>
  </si>
  <si>
    <t>10T</t>
  </si>
  <si>
    <t>电焊机</t>
  </si>
  <si>
    <t>BX1-500</t>
  </si>
  <si>
    <t>资产占有单位名称：山东高新复合材料有限公司</t>
  </si>
  <si>
    <t>评估基准日：2016年9月20日</t>
  </si>
  <si>
    <t>填表日期：2016年9月20日</t>
  </si>
  <si>
    <t>成品、半成品</t>
  </si>
  <si>
    <t>批</t>
  </si>
  <si>
    <t>GXZX12007850</t>
  </si>
  <si>
    <t>双柱立式车床</t>
  </si>
  <si>
    <t>C5225E*20/12-3</t>
  </si>
  <si>
    <t>齐齐哈尔</t>
  </si>
  <si>
    <t>2007-05</t>
  </si>
  <si>
    <t>卧式铣床（数控)</t>
  </si>
  <si>
    <t>TK613-11</t>
  </si>
  <si>
    <t>2011-07</t>
  </si>
  <si>
    <t>山东鸿康</t>
  </si>
  <si>
    <t>Z3050*1611</t>
  </si>
  <si>
    <t>重庆中捷数控机床股份有限公司</t>
  </si>
  <si>
    <t>2005-09</t>
  </si>
  <si>
    <t>2012-08</t>
  </si>
  <si>
    <t>枣庄威诺重工数控机床有限公司</t>
  </si>
  <si>
    <t>卧式车床</t>
  </si>
  <si>
    <t>CW61160B</t>
  </si>
  <si>
    <t>2008-</t>
  </si>
  <si>
    <t>安阳鑫盛机床股份有限公司</t>
  </si>
  <si>
    <t>升降台万能铣床</t>
  </si>
  <si>
    <t>XQ6360</t>
  </si>
  <si>
    <t>2009-12</t>
  </si>
  <si>
    <t>牛头刨床</t>
  </si>
  <si>
    <t>2010-11</t>
  </si>
  <si>
    <t>长沙机床有限责任公司</t>
  </si>
  <si>
    <t>BC6063</t>
  </si>
  <si>
    <t>2003-</t>
  </si>
  <si>
    <t>青岛环球集团股份有限公司</t>
  </si>
  <si>
    <t>车床</t>
  </si>
  <si>
    <t>CL6132</t>
  </si>
  <si>
    <t>CA 6140A</t>
  </si>
  <si>
    <t>山东鲁南机床有限公司</t>
  </si>
  <si>
    <t>1996-07</t>
  </si>
  <si>
    <t>1994-01</t>
  </si>
  <si>
    <t>2007-11</t>
  </si>
  <si>
    <t>2009-06</t>
  </si>
  <si>
    <t>德州德减传动机械有限公司</t>
  </si>
  <si>
    <t>沈阳机床股份有限公司</t>
  </si>
  <si>
    <t>马鞍车床</t>
  </si>
  <si>
    <t>CW6263C</t>
  </si>
  <si>
    <t>2006-01</t>
  </si>
  <si>
    <t>大连第二机床厂</t>
  </si>
  <si>
    <t>重型卧式车床</t>
  </si>
  <si>
    <t>C61200</t>
  </si>
  <si>
    <t>2010-10</t>
  </si>
  <si>
    <t>数控切割机</t>
  </si>
  <si>
    <t>济宁正翔机械装备制造有限公司</t>
  </si>
  <si>
    <t>ZXDubcut</t>
  </si>
  <si>
    <t>行吊</t>
  </si>
  <si>
    <t>10T</t>
  </si>
  <si>
    <t>5T</t>
  </si>
  <si>
    <t>河南华中起重机集团有限公司</t>
  </si>
  <si>
    <t>铁件半成品</t>
  </si>
  <si>
    <t>20T</t>
  </si>
  <si>
    <t>序号7</t>
  </si>
  <si>
    <t>序号7</t>
  </si>
  <si>
    <t>摇臂钻床</t>
  </si>
  <si>
    <t>序号8</t>
  </si>
  <si>
    <t>电焊机</t>
  </si>
  <si>
    <t>不锈钢管</t>
  </si>
  <si>
    <t>格力空调</t>
  </si>
  <si>
    <t>海尔空调</t>
  </si>
  <si>
    <t>志高空调</t>
  </si>
  <si>
    <t>CHLGO 32</t>
  </si>
  <si>
    <t>电脑</t>
  </si>
  <si>
    <t>打印机</t>
  </si>
  <si>
    <t>办公座椅</t>
  </si>
  <si>
    <t>序号12</t>
  </si>
  <si>
    <t>美的冰柜</t>
  </si>
  <si>
    <t>海尔冰柜</t>
  </si>
  <si>
    <t>KONKA</t>
  </si>
  <si>
    <t>219/BD/BC-219VMQ</t>
  </si>
  <si>
    <t>2701/FCD270SE</t>
  </si>
  <si>
    <t>BCD-175TR</t>
  </si>
  <si>
    <t>序号2</t>
  </si>
  <si>
    <t>序号2</t>
  </si>
  <si>
    <t>实验设备</t>
  </si>
  <si>
    <t>套</t>
  </si>
  <si>
    <t>序号1</t>
  </si>
  <si>
    <t xml:space="preserve">                                          评估人员：孙传志、章娅  </t>
  </si>
  <si>
    <t xml:space="preserve">                                          评估人员：孙传志、章娅  </t>
  </si>
  <si>
    <r>
      <t xml:space="preserve">                </t>
    </r>
    <r>
      <rPr>
        <sz val="12"/>
        <rFont val="宋体"/>
        <family val="0"/>
      </rPr>
      <t>评估基准日：</t>
    </r>
    <r>
      <rPr>
        <sz val="12"/>
        <rFont val="宋体"/>
        <family val="0"/>
      </rPr>
      <t>2016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</si>
  <si>
    <t>行吊（龙门吊）</t>
  </si>
  <si>
    <t>GZ4230</t>
  </si>
  <si>
    <t>BONENG</t>
  </si>
  <si>
    <t>半成品</t>
  </si>
  <si>
    <t>珠海格力电器有限公司</t>
  </si>
  <si>
    <t>海尔集团</t>
  </si>
  <si>
    <t>广东志高空调有限公司</t>
  </si>
  <si>
    <t>美的集团</t>
  </si>
  <si>
    <t>半成品机加工材料</t>
  </si>
  <si>
    <r>
      <t>B</t>
    </r>
    <r>
      <rPr>
        <sz val="9"/>
        <rFont val="宋体"/>
        <family val="0"/>
      </rPr>
      <t>Y</t>
    </r>
    <r>
      <rPr>
        <sz val="9"/>
        <rFont val="宋体"/>
        <family val="0"/>
      </rPr>
      <t>601</t>
    </r>
    <r>
      <rPr>
        <sz val="9"/>
        <rFont val="宋体"/>
        <family val="0"/>
      </rPr>
      <t>2</t>
    </r>
    <r>
      <rPr>
        <sz val="9"/>
        <rFont val="宋体"/>
        <family val="0"/>
      </rPr>
      <t>5</t>
    </r>
  </si>
  <si>
    <t>Z3042B*12</t>
  </si>
  <si>
    <r>
      <t xml:space="preserve">CL </t>
    </r>
    <r>
      <rPr>
        <sz val="9"/>
        <rFont val="宋体"/>
        <family val="0"/>
      </rPr>
      <t>4</t>
    </r>
    <r>
      <rPr>
        <sz val="9"/>
        <rFont val="宋体"/>
        <family val="0"/>
      </rPr>
      <t>00A</t>
    </r>
  </si>
  <si>
    <r>
      <t>C</t>
    </r>
    <r>
      <rPr>
        <sz val="9"/>
        <rFont val="宋体"/>
        <family val="0"/>
      </rPr>
      <t>D</t>
    </r>
    <r>
      <rPr>
        <sz val="9"/>
        <rFont val="宋体"/>
        <family val="0"/>
      </rPr>
      <t xml:space="preserve"> 6140B</t>
    </r>
  </si>
  <si>
    <r>
      <t>ZQ3040</t>
    </r>
    <r>
      <rPr>
        <sz val="9"/>
        <rFont val="宋体"/>
        <family val="0"/>
      </rPr>
      <t>*13</t>
    </r>
  </si>
  <si>
    <t>吨</t>
  </si>
  <si>
    <t>序号9</t>
  </si>
  <si>
    <t>1</t>
  </si>
  <si>
    <t>一号车间南实验室</t>
  </si>
  <si>
    <t>砖混</t>
  </si>
  <si>
    <t>2</t>
  </si>
  <si>
    <t>餐厅、伙房</t>
  </si>
  <si>
    <t>3</t>
  </si>
  <si>
    <t>大门门卫室</t>
  </si>
  <si>
    <t>38.889</t>
  </si>
  <si>
    <t>职工宿舍楼东实验室</t>
  </si>
  <si>
    <t>一号车间北仓库</t>
  </si>
  <si>
    <t>汽车棚</t>
  </si>
  <si>
    <t>自行车棚</t>
  </si>
  <si>
    <t xml:space="preserve"> </t>
  </si>
  <si>
    <t>小   计</t>
  </si>
  <si>
    <t>合   计</t>
  </si>
  <si>
    <t xml:space="preserve">资产占有单位填表人： </t>
  </si>
  <si>
    <t>填表日期：2016年9月20日</t>
  </si>
  <si>
    <t>固定资产-车辆清查评估明细表</t>
  </si>
  <si>
    <t>表5-2-2</t>
  </si>
  <si>
    <t>车辆牌号</t>
  </si>
  <si>
    <t>车辆名称及规格型号</t>
  </si>
  <si>
    <t>计
量
单
位</t>
  </si>
  <si>
    <t>启
用
日
期</t>
  </si>
  <si>
    <t>已行驶里程（公里）</t>
  </si>
  <si>
    <t>辆</t>
  </si>
  <si>
    <t>小   计</t>
  </si>
  <si>
    <t>合   计</t>
  </si>
  <si>
    <t>资产占有单位(公章)：山东高新复合材料有限公司</t>
  </si>
  <si>
    <t>资产占有单位(公章)：山东高新复合材料有限公司</t>
  </si>
  <si>
    <t xml:space="preserve">                评估基准日：2016年9月20日</t>
  </si>
  <si>
    <t>注    册
日    期</t>
  </si>
  <si>
    <t xml:space="preserve"> </t>
  </si>
  <si>
    <t xml:space="preserve"> </t>
  </si>
  <si>
    <t>资产占有单位填表人：                                                      评估人员： 孙传志、高帅</t>
  </si>
  <si>
    <t>填表日期： 2016年 9月20日</t>
  </si>
  <si>
    <t xml:space="preserve"> </t>
  </si>
  <si>
    <t>鲁H5G898</t>
  </si>
  <si>
    <t>丰田轿车</t>
  </si>
  <si>
    <t>TV7181GLX-IM</t>
  </si>
  <si>
    <t>2007-11</t>
  </si>
  <si>
    <t>407512</t>
  </si>
  <si>
    <t>鲁H5729V</t>
  </si>
  <si>
    <t>江淮皮卡</t>
  </si>
  <si>
    <t>MC1021MQL</t>
  </si>
  <si>
    <t>2013-07</t>
  </si>
  <si>
    <t>58997</t>
  </si>
  <si>
    <t>鲁HV7056</t>
  </si>
  <si>
    <t>江淮货车</t>
  </si>
  <si>
    <t>HFC1045K103RI</t>
  </si>
  <si>
    <t>2010-01</t>
  </si>
  <si>
    <t>鲁H56503</t>
  </si>
  <si>
    <t>东风面包车</t>
  </si>
  <si>
    <t>数量</t>
  </si>
  <si>
    <t xml:space="preserve">      车辆</t>
  </si>
  <si>
    <t>15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</si>
</sst>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#,###,##0.00;\-###,###,###,##0.00;&quot;&quot;"/>
    <numFmt numFmtId="178" formatCode="#,##0.00_);[Red]\(#,##0.00\)"/>
    <numFmt numFmtId="179" formatCode="#,##0_);[Red]\(#,##0\)"/>
    <numFmt numFmtId="180" formatCode="0.00_);[Red]\(0.00\)"/>
    <numFmt numFmtId="181" formatCode="#,##0.00_ "/>
    <numFmt numFmtId="182" formatCode="0_);[Red]\(0\)"/>
    <numFmt numFmtId="183" formatCode="0.00;[Red]0.00"/>
    <numFmt numFmtId="184" formatCode="0;[Red]0"/>
    <numFmt numFmtId="185" formatCode="_-* #,##0.0000000000_-;\-* #,##0.0000000000_-;_-* &quot;-&quot;??_-;_-@_-"/>
    <numFmt numFmtId="186" formatCode="0.0%"/>
    <numFmt numFmtId="187" formatCode="&quot;¥&quot;#,##0;\-&quot;¥&quot;#,##0"/>
    <numFmt numFmtId="188" formatCode="#,##0;\-#,##0;&quot;-&quot;"/>
    <numFmt numFmtId="189" formatCode="&quot;$&quot;#,##0;[Red]&quot;$&quot;&quot;$&quot;&quot;$&quot;&quot;$&quot;&quot;$&quot;&quot;$&quot;&quot;$&quot;\-#,##0"/>
    <numFmt numFmtId="190" formatCode="#,##0;\(#,##0\)"/>
    <numFmt numFmtId="191" formatCode="#,##0.0_);\(#,##0.0\)"/>
    <numFmt numFmtId="192" formatCode="&quot;\&quot;#,##0;&quot;\&quot;&quot;\&quot;&quot;\&quot;&quot;\&quot;&quot;\&quot;&quot;\&quot;&quot;\&quot;&quot;\&quot;\-#,##0"/>
    <numFmt numFmtId="193" formatCode="&quot;$&quot;#,##0_);\(&quot;$&quot;#,##0\)"/>
    <numFmt numFmtId="194" formatCode="&quot;$&quot;#,##0.00_);\(&quot;$&quot;#,##0.00\)"/>
    <numFmt numFmtId="195" formatCode="&quot;\&quot;#,##0.00;&quot;\&quot;&quot;\&quot;&quot;\&quot;&quot;\&quot;&quot;\&quot;&quot;\&quot;&quot;\&quot;&quot;\&quot;\-#,##0.00"/>
    <numFmt numFmtId="196" formatCode="\$#,##0.00;\(\$#,##0.00\)"/>
    <numFmt numFmtId="197" formatCode="\$#,##0;\(\$#,##0\)"/>
    <numFmt numFmtId="198" formatCode="_ [$€-2]* #,##0.00_ ;_ [$€-2]* \-#,##0.00_ ;_ [$€-2]* &quot;-&quot;??_ "/>
    <numFmt numFmtId="199" formatCode="_ &quot;\&quot;* #,##0.00_ ;_ &quot;\&quot;* &quot;\&quot;&quot;\&quot;&quot;\&quot;\-#,##0.00_ ;_ &quot;\&quot;* &quot;-&quot;??_ ;_ @_ "/>
    <numFmt numFmtId="200" formatCode="_-* #,##0\ _k_r_-;\-* #,##0\ _k_r_-;_-* &quot;-&quot;\ _k_r_-;_-@_-"/>
    <numFmt numFmtId="201" formatCode="_-* #,##0.00\ _k_r_-;\-* #,##0.00\ _k_r_-;_-* &quot;-&quot;??\ _k_r_-;_-@_-"/>
    <numFmt numFmtId="202" formatCode="#,##0.00_);#,##0.00\)"/>
    <numFmt numFmtId="203" formatCode="0.00000&quot;  &quot;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&quot;\&quot;#,##0;[Red]&quot;\&quot;&quot;\&quot;\-#,##0"/>
    <numFmt numFmtId="207" formatCode="&quot;\&quot;#,##0.00;[Red]&quot;\&quot;&quot;\&quot;&quot;\&quot;&quot;\&quot;&quot;\&quot;&quot;\&quot;\-#,##0.00"/>
    <numFmt numFmtId="208" formatCode="&quot;\&quot;#,##0.00;[Red]&quot;\&quot;\-#,##0.00"/>
    <numFmt numFmtId="209" formatCode="&quot;\&quot;#,##0;[Red]&quot;\&quot;\-#,##0"/>
    <numFmt numFmtId="210" formatCode="_(&quot;$&quot;* #,##0.00_);_(&quot;$&quot;* \(#,##0.00\);_(&quot;$&quot;* &quot;-&quot;??_);_(@_)"/>
    <numFmt numFmtId="21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2" formatCode="_-* #,##0.00_-;\-* #,##0.00_-;_-* &quot;-&quot;??_-;_-@_-"/>
    <numFmt numFmtId="213" formatCode="_-* #,##0_-;\-* #,##0_-;_-* &quot;-&quot;_-;_-@_-"/>
    <numFmt numFmtId="214" formatCode="_ * #,##0.0_ ;_ * \-#,##0.0_ ;_ * &quot;-&quot;??_ ;_ @_ "/>
    <numFmt numFmtId="215" formatCode="_ * #,##0_ ;_ * \-#,##0_ ;_ * &quot;-&quot;??_ ;_ @_ "/>
    <numFmt numFmtId="216" formatCode="0.0_ "/>
    <numFmt numFmtId="217" formatCode="0_ "/>
  </numFmts>
  <fonts count="9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3"/>
      <name val="Tms Rm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sz val="8"/>
      <color indexed="16"/>
      <name val="Century Schoolbook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4"/>
      <name val="柧挬"/>
      <family val="0"/>
    </font>
    <font>
      <b/>
      <sz val="18"/>
      <color indexed="35"/>
      <name val="宋体"/>
      <family val="0"/>
    </font>
    <font>
      <b/>
      <sz val="15"/>
      <color indexed="35"/>
      <name val="宋体"/>
      <family val="0"/>
    </font>
    <font>
      <b/>
      <sz val="13"/>
      <color indexed="35"/>
      <name val="宋体"/>
      <family val="0"/>
    </font>
    <font>
      <b/>
      <sz val="11"/>
      <color indexed="35"/>
      <name val="宋体"/>
      <family val="0"/>
    </font>
    <font>
      <sz val="8"/>
      <name val="Century Schoolbook"/>
      <family val="1"/>
    </font>
    <font>
      <b/>
      <sz val="18"/>
      <color indexed="62"/>
      <name val="宋体"/>
      <family val="0"/>
    </font>
    <font>
      <sz val="11"/>
      <color indexed="2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38"/>
      <name val="宋体"/>
      <family val="0"/>
    </font>
    <font>
      <sz val="11"/>
      <color indexed="21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官帕眉"/>
      <family val="0"/>
    </font>
    <font>
      <sz val="10"/>
      <name val="奔覆眉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3"/>
      </top>
      <bottom style="double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85" fontId="0" fillId="0" borderId="0" applyFont="0" applyFill="0" applyBorder="0" applyAlignment="0" applyProtection="0"/>
    <xf numFmtId="0" fontId="0" fillId="0" borderId="0">
      <alignment/>
      <protection/>
    </xf>
    <xf numFmtId="18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3" fillId="2" borderId="0" applyNumberFormat="0" applyBorder="0" applyAlignment="0" applyProtection="0"/>
    <xf numFmtId="0" fontId="7" fillId="3" borderId="0" applyNumberFormat="0" applyBorder="0" applyAlignment="0" applyProtection="0"/>
    <xf numFmtId="0" fontId="73" fillId="4" borderId="0" applyNumberFormat="0" applyBorder="0" applyAlignment="0" applyProtection="0"/>
    <xf numFmtId="0" fontId="7" fillId="5" borderId="0" applyNumberFormat="0" applyBorder="0" applyAlignment="0" applyProtection="0"/>
    <xf numFmtId="0" fontId="73" fillId="6" borderId="0" applyNumberFormat="0" applyBorder="0" applyAlignment="0" applyProtection="0"/>
    <xf numFmtId="0" fontId="7" fillId="5" borderId="0" applyNumberFormat="0" applyBorder="0" applyAlignment="0" applyProtection="0"/>
    <xf numFmtId="0" fontId="73" fillId="7" borderId="0" applyNumberFormat="0" applyBorder="0" applyAlignment="0" applyProtection="0"/>
    <xf numFmtId="0" fontId="7" fillId="8" borderId="0" applyNumberFormat="0" applyBorder="0" applyAlignment="0" applyProtection="0"/>
    <xf numFmtId="0" fontId="73" fillId="9" borderId="0" applyNumberFormat="0" applyBorder="0" applyAlignment="0" applyProtection="0"/>
    <xf numFmtId="0" fontId="7" fillId="3" borderId="0" applyNumberFormat="0" applyBorder="0" applyAlignment="0" applyProtection="0"/>
    <xf numFmtId="0" fontId="73" fillId="10" borderId="0" applyNumberFormat="0" applyBorder="0" applyAlignment="0" applyProtection="0"/>
    <xf numFmtId="0" fontId="7" fillId="11" borderId="0" applyNumberFormat="0" applyBorder="0" applyAlignment="0" applyProtection="0"/>
    <xf numFmtId="0" fontId="73" fillId="12" borderId="0" applyNumberFormat="0" applyBorder="0" applyAlignment="0" applyProtection="0"/>
    <xf numFmtId="0" fontId="7" fillId="3" borderId="0" applyNumberFormat="0" applyBorder="0" applyAlignment="0" applyProtection="0"/>
    <xf numFmtId="0" fontId="73" fillId="13" borderId="0" applyNumberFormat="0" applyBorder="0" applyAlignment="0" applyProtection="0"/>
    <xf numFmtId="0" fontId="7" fillId="5" borderId="0" applyNumberFormat="0" applyBorder="0" applyAlignment="0" applyProtection="0"/>
    <xf numFmtId="0" fontId="73" fillId="14" borderId="0" applyNumberFormat="0" applyBorder="0" applyAlignment="0" applyProtection="0"/>
    <xf numFmtId="0" fontId="7" fillId="5" borderId="0" applyNumberFormat="0" applyBorder="0" applyAlignment="0" applyProtection="0"/>
    <xf numFmtId="0" fontId="73" fillId="15" borderId="0" applyNumberFormat="0" applyBorder="0" applyAlignment="0" applyProtection="0"/>
    <xf numFmtId="0" fontId="7" fillId="8" borderId="0" applyNumberFormat="0" applyBorder="0" applyAlignment="0" applyProtection="0"/>
    <xf numFmtId="0" fontId="73" fillId="16" borderId="0" applyNumberFormat="0" applyBorder="0" applyAlignment="0" applyProtection="0"/>
    <xf numFmtId="0" fontId="7" fillId="3" borderId="0" applyNumberFormat="0" applyBorder="0" applyAlignment="0" applyProtection="0"/>
    <xf numFmtId="0" fontId="73" fillId="17" borderId="0" applyNumberFormat="0" applyBorder="0" applyAlignment="0" applyProtection="0"/>
    <xf numFmtId="0" fontId="7" fillId="11" borderId="0" applyNumberFormat="0" applyBorder="0" applyAlignment="0" applyProtection="0"/>
    <xf numFmtId="0" fontId="74" fillId="18" borderId="0" applyNumberFormat="0" applyBorder="0" applyAlignment="0" applyProtection="0"/>
    <xf numFmtId="0" fontId="10" fillId="19" borderId="0" applyNumberFormat="0" applyBorder="0" applyAlignment="0" applyProtection="0"/>
    <xf numFmtId="0" fontId="74" fillId="20" borderId="0" applyNumberFormat="0" applyBorder="0" applyAlignment="0" applyProtection="0"/>
    <xf numFmtId="0" fontId="10" fillId="21" borderId="0" applyNumberFormat="0" applyBorder="0" applyAlignment="0" applyProtection="0"/>
    <xf numFmtId="0" fontId="74" fillId="22" borderId="0" applyNumberFormat="0" applyBorder="0" applyAlignment="0" applyProtection="0"/>
    <xf numFmtId="0" fontId="10" fillId="5" borderId="0" applyNumberFormat="0" applyBorder="0" applyAlignment="0" applyProtection="0"/>
    <xf numFmtId="0" fontId="74" fillId="23" borderId="0" applyNumberFormat="0" applyBorder="0" applyAlignment="0" applyProtection="0"/>
    <xf numFmtId="0" fontId="10" fillId="19" borderId="0" applyNumberFormat="0" applyBorder="0" applyAlignment="0" applyProtection="0"/>
    <xf numFmtId="0" fontId="74" fillId="24" borderId="0" applyNumberFormat="0" applyBorder="0" applyAlignment="0" applyProtection="0"/>
    <xf numFmtId="0" fontId="10" fillId="25" borderId="0" applyNumberFormat="0" applyBorder="0" applyAlignment="0" applyProtection="0"/>
    <xf numFmtId="0" fontId="74" fillId="26" borderId="0" applyNumberFormat="0" applyBorder="0" applyAlignment="0" applyProtection="0"/>
    <xf numFmtId="0" fontId="10" fillId="11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7" borderId="0" applyNumberFormat="0" applyBorder="0" applyAlignment="0" applyProtection="0"/>
    <xf numFmtId="0" fontId="12" fillId="31" borderId="0" applyNumberFormat="0" applyBorder="0" applyAlignment="0" applyProtection="0"/>
    <xf numFmtId="0" fontId="12" fillId="38" borderId="0" applyNumberFormat="0" applyBorder="0" applyAlignment="0" applyProtection="0"/>
    <xf numFmtId="0" fontId="11" fillId="38" borderId="0" applyNumberFormat="0" applyBorder="0" applyAlignment="0" applyProtection="0"/>
    <xf numFmtId="188" fontId="13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189" fontId="8" fillId="0" borderId="0">
      <alignment/>
      <protection/>
    </xf>
    <xf numFmtId="0" fontId="8" fillId="0" borderId="0" applyFont="0" applyFill="0" applyBorder="0" applyAlignment="0" applyProtection="0"/>
    <xf numFmtId="190" fontId="16" fillId="0" borderId="0">
      <alignment/>
      <protection/>
    </xf>
    <xf numFmtId="3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6" fillId="0" borderId="0">
      <alignment/>
      <protection/>
    </xf>
    <xf numFmtId="197" fontId="16" fillId="0" borderId="0">
      <alignment/>
      <protection/>
    </xf>
    <xf numFmtId="0" fontId="17" fillId="0" borderId="0">
      <alignment horizontal="left"/>
      <protection/>
    </xf>
    <xf numFmtId="0" fontId="18" fillId="39" borderId="2">
      <alignment/>
      <protection/>
    </xf>
    <xf numFmtId="198" fontId="1" fillId="0" borderId="0" applyFont="0" applyFill="0" applyBorder="0" applyAlignment="0" applyProtection="0"/>
    <xf numFmtId="38" fontId="18" fillId="40" borderId="0" applyNumberFormat="0" applyBorder="0" applyAlignment="0" applyProtection="0"/>
    <xf numFmtId="0" fontId="19" fillId="0" borderId="0">
      <alignment horizontal="left"/>
      <protection/>
    </xf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10" fontId="18" fillId="41" borderId="2" applyNumberFormat="0" applyBorder="0" applyAlignment="0" applyProtection="0"/>
    <xf numFmtId="0" fontId="21" fillId="0" borderId="5">
      <alignment/>
      <protection/>
    </xf>
    <xf numFmtId="199" fontId="0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10" fontId="8" fillId="0" borderId="0" applyFont="0" applyFill="0" applyBorder="0" applyAlignment="0" applyProtection="0"/>
    <xf numFmtId="0" fontId="18" fillId="40" borderId="2">
      <alignment/>
      <protection/>
    </xf>
    <xf numFmtId="4" fontId="17" fillId="0" borderId="0">
      <alignment horizontal="right"/>
      <protection/>
    </xf>
    <xf numFmtId="4" fontId="23" fillId="0" borderId="0">
      <alignment horizontal="right"/>
      <protection/>
    </xf>
    <xf numFmtId="41" fontId="16" fillId="0" borderId="0" applyFont="0" applyFill="0" applyBorder="0" applyAlignment="0" applyProtection="0"/>
    <xf numFmtId="4" fontId="24" fillId="25" borderId="6" applyNumberFormat="0" applyProtection="0">
      <alignment vertical="center"/>
    </xf>
    <xf numFmtId="4" fontId="25" fillId="25" borderId="6" applyNumberFormat="0" applyProtection="0">
      <alignment vertical="center"/>
    </xf>
    <xf numFmtId="4" fontId="24" fillId="25" borderId="6" applyNumberFormat="0" applyProtection="0">
      <alignment horizontal="left" vertical="center" indent="1"/>
    </xf>
    <xf numFmtId="0" fontId="24" fillId="25" borderId="6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44" borderId="6" applyNumberFormat="0" applyProtection="0">
      <alignment horizontal="right" vertical="center"/>
    </xf>
    <xf numFmtId="4" fontId="13" fillId="45" borderId="6" applyNumberFormat="0" applyProtection="0">
      <alignment horizontal="right" vertical="center"/>
    </xf>
    <xf numFmtId="4" fontId="13" fillId="46" borderId="6" applyNumberFormat="0" applyProtection="0">
      <alignment horizontal="right" vertical="center"/>
    </xf>
    <xf numFmtId="4" fontId="13" fillId="47" borderId="6" applyNumberFormat="0" applyProtection="0">
      <alignment horizontal="right" vertical="center"/>
    </xf>
    <xf numFmtId="4" fontId="13" fillId="48" borderId="6" applyNumberFormat="0" applyProtection="0">
      <alignment horizontal="right" vertical="center"/>
    </xf>
    <xf numFmtId="4" fontId="13" fillId="49" borderId="6" applyNumberFormat="0" applyProtection="0">
      <alignment horizontal="right" vertical="center"/>
    </xf>
    <xf numFmtId="4" fontId="13" fillId="50" borderId="6" applyNumberFormat="0" applyProtection="0">
      <alignment horizontal="right" vertical="center"/>
    </xf>
    <xf numFmtId="4" fontId="24" fillId="51" borderId="7" applyNumberFormat="0" applyProtection="0">
      <alignment horizontal="left" vertical="center" indent="1"/>
    </xf>
    <xf numFmtId="4" fontId="13" fillId="52" borderId="0" applyNumberFormat="0" applyProtection="0">
      <alignment horizontal="left" vertical="center" indent="1"/>
    </xf>
    <xf numFmtId="4" fontId="26" fillId="11" borderId="0" applyNumberFormat="0" applyProtection="0">
      <alignment horizontal="left" vertical="center" indent="1"/>
    </xf>
    <xf numFmtId="4" fontId="13" fillId="42" borderId="6" applyNumberFormat="0" applyProtection="0">
      <alignment horizontal="right" vertical="center"/>
    </xf>
    <xf numFmtId="4" fontId="13" fillId="52" borderId="0" applyNumberFormat="0" applyProtection="0">
      <alignment horizontal="left" vertical="center" indent="1"/>
    </xf>
    <xf numFmtId="4" fontId="13" fillId="42" borderId="0" applyNumberFormat="0" applyProtection="0">
      <alignment horizontal="left" vertical="center" indent="1"/>
    </xf>
    <xf numFmtId="0" fontId="8" fillId="11" borderId="6" applyNumberFormat="0" applyProtection="0">
      <alignment horizontal="left" vertical="center" indent="1"/>
    </xf>
    <xf numFmtId="0" fontId="8" fillId="11" borderId="6" applyNumberFormat="0" applyProtection="0">
      <alignment horizontal="left" vertical="top" indent="1"/>
    </xf>
    <xf numFmtId="0" fontId="8" fillId="42" borderId="6" applyNumberFormat="0" applyProtection="0">
      <alignment horizontal="left" vertical="center" indent="1"/>
    </xf>
    <xf numFmtId="0" fontId="8" fillId="42" borderId="6" applyNumberFormat="0" applyProtection="0">
      <alignment horizontal="left" vertical="top" indent="1"/>
    </xf>
    <xf numFmtId="0" fontId="8" fillId="53" borderId="6" applyNumberFormat="0" applyProtection="0">
      <alignment horizontal="left" vertical="center" indent="1"/>
    </xf>
    <xf numFmtId="0" fontId="8" fillId="53" borderId="6" applyNumberFormat="0" applyProtection="0">
      <alignment horizontal="left" vertical="top" indent="1"/>
    </xf>
    <xf numFmtId="0" fontId="8" fillId="52" borderId="6" applyNumberFormat="0" applyProtection="0">
      <alignment horizontal="left" vertical="center" indent="1"/>
    </xf>
    <xf numFmtId="0" fontId="8" fillId="52" borderId="6" applyNumberFormat="0" applyProtection="0">
      <alignment horizontal="left" vertical="top" indent="1"/>
    </xf>
    <xf numFmtId="4" fontId="13" fillId="41" borderId="6" applyNumberFormat="0" applyProtection="0">
      <alignment vertical="center"/>
    </xf>
    <xf numFmtId="4" fontId="27" fillId="41" borderId="6" applyNumberFormat="0" applyProtection="0">
      <alignment vertical="center"/>
    </xf>
    <xf numFmtId="4" fontId="13" fillId="41" borderId="6" applyNumberFormat="0" applyProtection="0">
      <alignment horizontal="left" vertical="center" indent="1"/>
    </xf>
    <xf numFmtId="0" fontId="13" fillId="41" borderId="6" applyNumberFormat="0" applyProtection="0">
      <alignment horizontal="left" vertical="top" indent="1"/>
    </xf>
    <xf numFmtId="4" fontId="13" fillId="52" borderId="6" applyNumberFormat="0" applyProtection="0">
      <alignment horizontal="right" vertical="center"/>
    </xf>
    <xf numFmtId="4" fontId="27" fillId="52" borderId="6" applyNumberFormat="0" applyProtection="0">
      <alignment horizontal="right" vertical="center"/>
    </xf>
    <xf numFmtId="4" fontId="13" fillId="42" borderId="6" applyNumberFormat="0" applyProtection="0">
      <alignment horizontal="left" vertical="center" indent="1"/>
    </xf>
    <xf numFmtId="0" fontId="13" fillId="42" borderId="6" applyNumberFormat="0" applyProtection="0">
      <alignment horizontal="left" vertical="top" indent="1"/>
    </xf>
    <xf numFmtId="4" fontId="28" fillId="54" borderId="0" applyNumberFormat="0" applyProtection="0">
      <alignment horizontal="left" vertical="center" indent="1"/>
    </xf>
    <xf numFmtId="4" fontId="29" fillId="52" borderId="6" applyNumberFormat="0" applyProtection="0">
      <alignment horizontal="right" vertical="center"/>
    </xf>
    <xf numFmtId="0" fontId="30" fillId="0" borderId="0">
      <alignment horizontal="left"/>
      <protection/>
    </xf>
    <xf numFmtId="43" fontId="18" fillId="0" borderId="8">
      <alignment/>
      <protection/>
    </xf>
    <xf numFmtId="0" fontId="21" fillId="0" borderId="0">
      <alignment/>
      <protection/>
    </xf>
    <xf numFmtId="0" fontId="31" fillId="0" borderId="0">
      <alignment horizontal="center"/>
      <protection/>
    </xf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>
      <alignment/>
      <protection/>
    </xf>
    <xf numFmtId="0" fontId="61" fillId="0" borderId="0">
      <alignment/>
      <protection/>
    </xf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35" fillId="0" borderId="10" applyNumberFormat="0" applyFill="0" applyAlignment="0" applyProtection="0"/>
    <xf numFmtId="0" fontId="77" fillId="0" borderId="11" applyNumberFormat="0" applyFill="0" applyAlignment="0" applyProtection="0"/>
    <xf numFmtId="0" fontId="36" fillId="0" borderId="12" applyNumberFormat="0" applyFill="0" applyAlignment="0" applyProtection="0"/>
    <xf numFmtId="0" fontId="78" fillId="0" borderId="13" applyNumberFormat="0" applyFill="0" applyAlignment="0" applyProtection="0"/>
    <xf numFmtId="0" fontId="37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38" fillId="0" borderId="0">
      <alignment horizontal="right"/>
      <protection/>
    </xf>
    <xf numFmtId="0" fontId="39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40" fillId="47" borderId="0" applyNumberFormat="0" applyBorder="0" applyAlignment="0" applyProtection="0"/>
    <xf numFmtId="0" fontId="40" fillId="4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47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0" fillId="39" borderId="0" applyNumberFormat="0" applyBorder="0" applyAlignment="0" applyProtection="0"/>
    <xf numFmtId="0" fontId="41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0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56" borderId="0" applyNumberFormat="0" applyBorder="0" applyAlignment="0" applyProtection="0"/>
    <xf numFmtId="0" fontId="43" fillId="57" borderId="0" applyNumberFormat="0" applyBorder="0" applyAlignment="0" applyProtection="0"/>
    <xf numFmtId="0" fontId="44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7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60" borderId="0" applyNumberFormat="0" applyBorder="0" applyAlignment="0" applyProtection="0"/>
    <xf numFmtId="0" fontId="44" fillId="58" borderId="0" applyNumberFormat="0" applyBorder="0" applyAlignment="0" applyProtection="0"/>
    <xf numFmtId="0" fontId="45" fillId="60" borderId="0" applyNumberFormat="0" applyBorder="0" applyAlignment="0" applyProtection="0"/>
    <xf numFmtId="0" fontId="44" fillId="58" borderId="0" applyNumberFormat="0" applyBorder="0" applyAlignment="0" applyProtection="0"/>
    <xf numFmtId="0" fontId="43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60" borderId="0" applyNumberFormat="0" applyBorder="0" applyAlignment="0" applyProtection="0"/>
    <xf numFmtId="0" fontId="44" fillId="58" borderId="0" applyNumberFormat="0" applyBorder="0" applyAlignment="0" applyProtection="0"/>
    <xf numFmtId="0" fontId="45" fillId="60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4" fontId="46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1" fillId="0" borderId="15" applyNumberFormat="0" applyFill="0" applyAlignment="0" applyProtection="0"/>
    <xf numFmtId="0" fontId="47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0" fontId="82" fillId="61" borderId="17" applyNumberFormat="0" applyAlignment="0" applyProtection="0"/>
    <xf numFmtId="0" fontId="49" fillId="62" borderId="18" applyNumberFormat="0" applyAlignment="0" applyProtection="0"/>
    <xf numFmtId="0" fontId="83" fillId="63" borderId="19" applyNumberFormat="0" applyAlignment="0" applyProtection="0"/>
    <xf numFmtId="0" fontId="50" fillId="64" borderId="20" applyNumberFormat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52" fillId="0" borderId="22" applyNumberFormat="0" applyFill="0" applyAlignment="0" applyProtection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>
      <alignment/>
      <protection/>
    </xf>
    <xf numFmtId="0" fontId="57" fillId="65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74" fillId="68" borderId="0" applyNumberFormat="0" applyBorder="0" applyAlignment="0" applyProtection="0"/>
    <xf numFmtId="0" fontId="10" fillId="25" borderId="0" applyNumberFormat="0" applyBorder="0" applyAlignment="0" applyProtection="0"/>
    <xf numFmtId="0" fontId="74" fillId="69" borderId="0" applyNumberFormat="0" applyBorder="0" applyAlignment="0" applyProtection="0"/>
    <xf numFmtId="0" fontId="10" fillId="70" borderId="0" applyNumberFormat="0" applyBorder="0" applyAlignment="0" applyProtection="0"/>
    <xf numFmtId="0" fontId="74" fillId="71" borderId="0" applyNumberFormat="0" applyBorder="0" applyAlignment="0" applyProtection="0"/>
    <xf numFmtId="0" fontId="10" fillId="70" borderId="0" applyNumberFormat="0" applyBorder="0" applyAlignment="0" applyProtection="0"/>
    <xf numFmtId="0" fontId="74" fillId="72" borderId="0" applyNumberFormat="0" applyBorder="0" applyAlignment="0" applyProtection="0"/>
    <xf numFmtId="0" fontId="10" fillId="19" borderId="0" applyNumberFormat="0" applyBorder="0" applyAlignment="0" applyProtection="0"/>
    <xf numFmtId="0" fontId="74" fillId="73" borderId="0" applyNumberFormat="0" applyBorder="0" applyAlignment="0" applyProtection="0"/>
    <xf numFmtId="0" fontId="10" fillId="25" borderId="0" applyNumberFormat="0" applyBorder="0" applyAlignment="0" applyProtection="0"/>
    <xf numFmtId="0" fontId="74" fillId="74" borderId="0" applyNumberFormat="0" applyBorder="0" applyAlignment="0" applyProtection="0"/>
    <xf numFmtId="0" fontId="10" fillId="75" borderId="0" applyNumberFormat="0" applyBorder="0" applyAlignment="0" applyProtection="0"/>
    <xf numFmtId="0" fontId="87" fillId="76" borderId="0" applyNumberFormat="0" applyBorder="0" applyAlignment="0" applyProtection="0"/>
    <xf numFmtId="0" fontId="58" fillId="45" borderId="0" applyNumberFormat="0" applyBorder="0" applyAlignment="0" applyProtection="0"/>
    <xf numFmtId="0" fontId="88" fillId="61" borderId="23" applyNumberFormat="0" applyAlignment="0" applyProtection="0"/>
    <xf numFmtId="0" fontId="47" fillId="62" borderId="24" applyNumberFormat="0" applyAlignment="0" applyProtection="0"/>
    <xf numFmtId="0" fontId="89" fillId="77" borderId="17" applyNumberFormat="0" applyAlignment="0" applyProtection="0"/>
    <xf numFmtId="0" fontId="59" fillId="11" borderId="18" applyNumberFormat="0" applyAlignment="0" applyProtection="0"/>
    <xf numFmtId="210" fontId="8" fillId="0" borderId="0" applyFont="0" applyFill="0" applyBorder="0" applyAlignment="0" applyProtection="0"/>
    <xf numFmtId="211" fontId="46" fillId="0" borderId="0" applyFont="0" applyFill="0" applyBorder="0" applyAlignment="0" applyProtection="0"/>
    <xf numFmtId="0" fontId="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0" fillId="78" borderId="25" applyNumberFormat="0" applyFont="0" applyAlignment="0" applyProtection="0"/>
    <xf numFmtId="0" fontId="1" fillId="45" borderId="26" applyNumberFormat="0" applyFont="0" applyAlignment="0" applyProtection="0"/>
    <xf numFmtId="212" fontId="8" fillId="0" borderId="2" applyNumberFormat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>
      <alignment/>
      <protection/>
    </xf>
  </cellStyleXfs>
  <cellXfs count="165"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shrinkToFit="1"/>
    </xf>
    <xf numFmtId="43" fontId="2" fillId="0" borderId="2" xfId="452" applyFont="1" applyFill="1" applyBorder="1" applyAlignment="1" applyProtection="1">
      <alignment horizontal="right" vertical="center" shrinkToFit="1"/>
      <protection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452" applyFont="1" applyFill="1" applyBorder="1" applyAlignment="1">
      <alignment vertical="center"/>
    </xf>
    <xf numFmtId="43" fontId="1" fillId="0" borderId="0" xfId="452" applyFont="1" applyFill="1" applyBorder="1" applyAlignment="1">
      <alignment horizontal="center" vertical="center"/>
    </xf>
    <xf numFmtId="43" fontId="1" fillId="0" borderId="2" xfId="452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left" vertical="center" shrinkToFit="1"/>
      <protection/>
    </xf>
    <xf numFmtId="43" fontId="1" fillId="0" borderId="2" xfId="452" applyFont="1" applyBorder="1" applyAlignment="1">
      <alignment horizontal="right" vertical="center" shrinkToFit="1"/>
    </xf>
    <xf numFmtId="0" fontId="1" fillId="0" borderId="2" xfId="0" applyFont="1" applyBorder="1" applyAlignment="1">
      <alignment vertical="center" shrinkToFit="1"/>
    </xf>
    <xf numFmtId="18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1" fillId="0" borderId="0" xfId="0" applyNumberFormat="1" applyFont="1" applyBorder="1" applyAlignment="1">
      <alignment horizontal="center"/>
    </xf>
    <xf numFmtId="43" fontId="1" fillId="0" borderId="0" xfId="452" applyFont="1" applyBorder="1" applyAlignment="1">
      <alignment horizontal="right"/>
    </xf>
    <xf numFmtId="43" fontId="1" fillId="0" borderId="0" xfId="452" applyFont="1" applyBorder="1" applyAlignment="1">
      <alignment/>
    </xf>
    <xf numFmtId="0" fontId="1" fillId="0" borderId="0" xfId="0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 shrinkToFit="1"/>
      <protection/>
    </xf>
    <xf numFmtId="18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3" fontId="0" fillId="0" borderId="0" xfId="452" applyFont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3" fontId="2" fillId="0" borderId="2" xfId="452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177" fontId="0" fillId="0" borderId="2" xfId="0" applyNumberFormat="1" applyFont="1" applyFill="1" applyBorder="1" applyAlignment="1" applyProtection="1">
      <alignment horizontal="righ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177" fontId="0" fillId="0" borderId="2" xfId="0" applyNumberFormat="1" applyFont="1" applyFill="1" applyBorder="1" applyAlignment="1" applyProtection="1">
      <alignment horizontal="right" vertical="center"/>
      <protection/>
    </xf>
    <xf numFmtId="177" fontId="0" fillId="0" borderId="2" xfId="0" applyNumberForma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0" fillId="0" borderId="2" xfId="0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left" vertical="center" shrinkToFit="1"/>
      <protection/>
    </xf>
    <xf numFmtId="49" fontId="2" fillId="0" borderId="2" xfId="0" applyNumberFormat="1" applyFont="1" applyFill="1" applyBorder="1" applyAlignment="1" applyProtection="1">
      <alignment horizontal="right" vertical="center" shrinkToFit="1"/>
      <protection/>
    </xf>
    <xf numFmtId="43" fontId="2" fillId="0" borderId="2" xfId="452" applyFont="1" applyFill="1" applyBorder="1" applyAlignment="1" applyProtection="1">
      <alignment horizontal="right" vertical="center" shrinkToFit="1"/>
      <protection/>
    </xf>
    <xf numFmtId="0" fontId="1" fillId="0" borderId="2" xfId="0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Font="1" applyBorder="1" applyAlignment="1">
      <alignment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  <protection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43" fontId="5" fillId="0" borderId="2" xfId="452" applyFont="1" applyBorder="1" applyAlignment="1">
      <alignment shrinkToFit="1"/>
    </xf>
    <xf numFmtId="49" fontId="5" fillId="0" borderId="2" xfId="0" applyNumberFormat="1" applyFont="1" applyBorder="1" applyAlignment="1">
      <alignment horizontal="center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52" applyFont="1" applyBorder="1" applyAlignment="1">
      <alignment horizontal="right"/>
    </xf>
    <xf numFmtId="43" fontId="5" fillId="0" borderId="0" xfId="452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280">
      <alignment/>
      <protection/>
    </xf>
    <xf numFmtId="49" fontId="0" fillId="0" borderId="2" xfId="280" applyNumberFormat="1" applyFill="1" applyBorder="1" applyAlignment="1" applyProtection="1">
      <alignment horizontal="center" vertical="center" shrinkToFit="1"/>
      <protection/>
    </xf>
    <xf numFmtId="0" fontId="0" fillId="0" borderId="2" xfId="280" applyBorder="1" applyAlignment="1">
      <alignment shrinkToFit="1"/>
      <protection/>
    </xf>
    <xf numFmtId="49" fontId="1" fillId="0" borderId="0" xfId="280" applyNumberFormat="1" applyFont="1" applyFill="1" applyAlignment="1" applyProtection="1">
      <alignment horizontal="center" vertical="center"/>
      <protection/>
    </xf>
    <xf numFmtId="49" fontId="0" fillId="0" borderId="2" xfId="280" applyNumberFormat="1" applyFont="1" applyFill="1" applyBorder="1" applyAlignment="1" applyProtection="1">
      <alignment horizontal="center" vertical="center" wrapText="1"/>
      <protection/>
    </xf>
    <xf numFmtId="49" fontId="0" fillId="0" borderId="2" xfId="280" applyNumberFormat="1" applyFill="1" applyBorder="1" applyAlignment="1" applyProtection="1">
      <alignment horizontal="center" vertical="center" wrapText="1"/>
      <protection/>
    </xf>
    <xf numFmtId="43" fontId="0" fillId="0" borderId="2" xfId="280" applyNumberFormat="1" applyBorder="1" applyAlignment="1">
      <alignment shrinkToFit="1"/>
      <protection/>
    </xf>
    <xf numFmtId="49" fontId="0" fillId="0" borderId="2" xfId="280" applyNumberFormat="1" applyBorder="1" applyAlignment="1">
      <alignment shrinkToFit="1"/>
      <protection/>
    </xf>
    <xf numFmtId="179" fontId="0" fillId="0" borderId="2" xfId="280" applyNumberFormat="1" applyBorder="1" applyAlignment="1">
      <alignment shrinkToFit="1"/>
      <protection/>
    </xf>
    <xf numFmtId="0" fontId="0" fillId="0" borderId="2" xfId="280" applyFont="1" applyFill="1" applyBorder="1" applyAlignment="1">
      <alignment horizontal="center" vertical="center" shrinkToFit="1"/>
      <protection/>
    </xf>
    <xf numFmtId="43" fontId="0" fillId="0" borderId="2" xfId="453" applyFont="1" applyFill="1" applyBorder="1" applyAlignment="1">
      <alignment vertical="center" shrinkToFit="1"/>
    </xf>
    <xf numFmtId="215" fontId="0" fillId="0" borderId="2" xfId="453" applyNumberFormat="1" applyFont="1" applyFill="1" applyBorder="1" applyAlignment="1">
      <alignment horizontal="center" vertical="center" shrinkToFit="1"/>
    </xf>
    <xf numFmtId="0" fontId="0" fillId="0" borderId="2" xfId="280" applyFill="1" applyBorder="1" applyAlignment="1">
      <alignment vertical="center" shrinkToFit="1"/>
      <protection/>
    </xf>
    <xf numFmtId="179" fontId="0" fillId="0" borderId="2" xfId="280" applyNumberFormat="1" applyFont="1" applyFill="1" applyBorder="1" applyAlignment="1">
      <alignment horizontal="right" vertical="center" shrinkToFit="1"/>
      <protection/>
    </xf>
    <xf numFmtId="49" fontId="0" fillId="0" borderId="2" xfId="280" applyNumberFormat="1" applyFill="1" applyBorder="1" applyAlignment="1" applyProtection="1">
      <alignment horizontal="left" vertical="center" shrinkToFit="1"/>
      <protection/>
    </xf>
    <xf numFmtId="49" fontId="0" fillId="0" borderId="2" xfId="280" applyNumberFormat="1" applyFill="1" applyBorder="1" applyAlignment="1">
      <alignment horizontal="center" vertical="center" shrinkToFit="1"/>
      <protection/>
    </xf>
    <xf numFmtId="49" fontId="0" fillId="0" borderId="2" xfId="280" applyNumberFormat="1" applyFont="1" applyFill="1" applyBorder="1" applyAlignment="1" applyProtection="1">
      <alignment horizontal="center" vertical="center" shrinkToFit="1"/>
      <protection/>
    </xf>
    <xf numFmtId="0" fontId="0" fillId="0" borderId="2" xfId="280" applyFont="1" applyBorder="1" applyAlignment="1">
      <alignment vertical="center" shrinkToFit="1"/>
      <protection/>
    </xf>
    <xf numFmtId="0" fontId="0" fillId="0" borderId="2" xfId="280" applyFont="1" applyBorder="1" applyAlignment="1">
      <alignment horizontal="center" vertical="center" shrinkToFit="1"/>
      <protection/>
    </xf>
    <xf numFmtId="49" fontId="0" fillId="0" borderId="2" xfId="280" applyNumberFormat="1" applyFont="1" applyBorder="1" applyAlignment="1">
      <alignment vertical="center" shrinkToFit="1"/>
      <protection/>
    </xf>
    <xf numFmtId="179" fontId="0" fillId="0" borderId="2" xfId="280" applyNumberFormat="1" applyFont="1" applyBorder="1" applyAlignment="1">
      <alignment vertical="center" shrinkToFit="1"/>
      <protection/>
    </xf>
    <xf numFmtId="43" fontId="0" fillId="0" borderId="2" xfId="457" applyFont="1" applyBorder="1" applyAlignment="1">
      <alignment vertical="center" shrinkToFit="1"/>
    </xf>
    <xf numFmtId="214" fontId="0" fillId="0" borderId="2" xfId="457" applyNumberFormat="1" applyFont="1" applyBorder="1" applyAlignment="1">
      <alignment vertical="center" shrinkToFit="1"/>
    </xf>
    <xf numFmtId="214" fontId="0" fillId="0" borderId="2" xfId="453" applyNumberFormat="1" applyFont="1" applyFill="1" applyBorder="1" applyAlignment="1">
      <alignment horizontal="center" vertical="center" shrinkToFit="1"/>
    </xf>
    <xf numFmtId="49" fontId="0" fillId="0" borderId="2" xfId="28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177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/>
      <protection locked="0"/>
    </xf>
    <xf numFmtId="217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left" vertical="center"/>
      <protection/>
    </xf>
    <xf numFmtId="177" fontId="91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5" fillId="0" borderId="27" xfId="0" applyNumberFormat="1" applyFont="1" applyFill="1" applyBorder="1" applyAlignment="1" applyProtection="1">
      <alignment horizontal="center" vertical="center" shrinkToFit="1"/>
      <protection/>
    </xf>
    <xf numFmtId="49" fontId="5" fillId="0" borderId="4" xfId="0" applyNumberFormat="1" applyFont="1" applyFill="1" applyBorder="1" applyAlignment="1" applyProtection="1">
      <alignment horizontal="center" vertical="center" shrinkToFit="1"/>
      <protection/>
    </xf>
    <xf numFmtId="49" fontId="5" fillId="0" borderId="28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49" fontId="0" fillId="0" borderId="27" xfId="280" applyNumberFormat="1" applyFill="1" applyBorder="1" applyAlignment="1" applyProtection="1">
      <alignment horizontal="center" vertical="center" shrinkToFit="1"/>
      <protection/>
    </xf>
    <xf numFmtId="49" fontId="0" fillId="0" borderId="4" xfId="280" applyNumberFormat="1" applyFill="1" applyBorder="1" applyAlignment="1" applyProtection="1">
      <alignment horizontal="center" vertical="center" shrinkToFit="1"/>
      <protection/>
    </xf>
    <xf numFmtId="49" fontId="0" fillId="0" borderId="28" xfId="280" applyNumberFormat="1" applyFill="1" applyBorder="1" applyAlignment="1" applyProtection="1">
      <alignment horizontal="center" vertical="center" shrinkToFit="1"/>
      <protection/>
    </xf>
    <xf numFmtId="0" fontId="0" fillId="0" borderId="29" xfId="280" applyFont="1" applyBorder="1" applyAlignment="1">
      <alignment horizontal="left"/>
      <protection/>
    </xf>
    <xf numFmtId="0" fontId="0" fillId="0" borderId="29" xfId="280" applyBorder="1" applyAlignment="1">
      <alignment horizontal="left"/>
      <protection/>
    </xf>
    <xf numFmtId="0" fontId="0" fillId="0" borderId="0" xfId="280" applyFont="1" applyAlignment="1">
      <alignment horizontal="left"/>
      <protection/>
    </xf>
    <xf numFmtId="0" fontId="0" fillId="0" borderId="0" xfId="280" applyAlignment="1">
      <alignment horizontal="left"/>
      <protection/>
    </xf>
    <xf numFmtId="49" fontId="0" fillId="0" borderId="1" xfId="280" applyNumberFormat="1" applyFill="1" applyBorder="1" applyAlignment="1" applyProtection="1">
      <alignment horizontal="left" vertical="center"/>
      <protection/>
    </xf>
    <xf numFmtId="49" fontId="3" fillId="0" borderId="0" xfId="280" applyNumberFormat="1" applyFont="1" applyFill="1" applyAlignment="1" applyProtection="1">
      <alignment horizontal="center" vertical="center"/>
      <protection/>
    </xf>
    <xf numFmtId="49" fontId="0" fillId="0" borderId="0" xfId="280" applyNumberFormat="1" applyFill="1" applyAlignment="1" applyProtection="1">
      <alignment horizontal="center" vertical="center"/>
      <protection/>
    </xf>
    <xf numFmtId="49" fontId="0" fillId="0" borderId="0" xfId="280" applyNumberFormat="1" applyFont="1" applyFill="1" applyAlignment="1" applyProtection="1">
      <alignment horizontal="center" vertical="center"/>
      <protection/>
    </xf>
    <xf numFmtId="49" fontId="1" fillId="0" borderId="0" xfId="280" applyNumberFormat="1" applyFont="1" applyFill="1" applyAlignment="1" applyProtection="1">
      <alignment horizontal="right" vertical="center"/>
      <protection/>
    </xf>
    <xf numFmtId="49" fontId="1" fillId="0" borderId="0" xfId="28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3" fontId="1" fillId="0" borderId="2" xfId="452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</cellXfs>
  <cellStyles count="483">
    <cellStyle name="Normal" xfId="0"/>
    <cellStyle name="&#10;mouse.drv=lm" xfId="15"/>
    <cellStyle name="0%" xfId="16"/>
    <cellStyle name="0,0&#13;&#10;NA&#13;&#10;" xfId="17"/>
    <cellStyle name="0.0%" xfId="18"/>
    <cellStyle name="0.00%" xfId="19"/>
    <cellStyle name="00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60% - 强调文字颜色 1" xfId="45"/>
    <cellStyle name="60% - 强调文字颜色 1 2" xfId="46"/>
    <cellStyle name="60% - 强调文字颜色 2" xfId="47"/>
    <cellStyle name="60% - 强调文字颜色 2 2" xfId="48"/>
    <cellStyle name="60% - 强调文字颜色 3" xfId="49"/>
    <cellStyle name="60% - 强调文字颜色 3 2" xfId="50"/>
    <cellStyle name="60% - 强调文字颜色 4" xfId="51"/>
    <cellStyle name="60% - 强调文字颜色 4 2" xfId="52"/>
    <cellStyle name="60% - 强调文字颜色 5" xfId="53"/>
    <cellStyle name="60% - 强调文字颜色 5 2" xfId="54"/>
    <cellStyle name="60% - 强调文字颜色 6" xfId="55"/>
    <cellStyle name="60% - 强调文字颜色 6 2" xfId="56"/>
    <cellStyle name="Accent1" xfId="57"/>
    <cellStyle name="Accent1 - 20%" xfId="58"/>
    <cellStyle name="Accent1 - 40%" xfId="59"/>
    <cellStyle name="Accent1 - 60%" xfId="60"/>
    <cellStyle name="Accent2" xfId="61"/>
    <cellStyle name="Accent2 - 20%" xfId="62"/>
    <cellStyle name="Accent2 - 40%" xfId="63"/>
    <cellStyle name="Accent2 - 60%" xfId="64"/>
    <cellStyle name="Accent3" xfId="65"/>
    <cellStyle name="Accent3 - 20%" xfId="66"/>
    <cellStyle name="Accent3 - 40%" xfId="67"/>
    <cellStyle name="Accent3 - 60%" xfId="68"/>
    <cellStyle name="Accent4" xfId="69"/>
    <cellStyle name="Accent4 - 20%" xfId="70"/>
    <cellStyle name="Accent4 - 40%" xfId="71"/>
    <cellStyle name="Accent4 - 60%" xfId="72"/>
    <cellStyle name="Accent5" xfId="73"/>
    <cellStyle name="Accent5 - 20%" xfId="74"/>
    <cellStyle name="Accent5 - 40%" xfId="75"/>
    <cellStyle name="Accent5 - 60%" xfId="76"/>
    <cellStyle name="Accent6" xfId="77"/>
    <cellStyle name="Accent6 - 20%" xfId="78"/>
    <cellStyle name="Accent6 - 40%" xfId="79"/>
    <cellStyle name="Accent6 - 60%" xfId="80"/>
    <cellStyle name="Calc Currency (0)" xfId="81"/>
    <cellStyle name="category" xfId="82"/>
    <cellStyle name="Col Heads" xfId="83"/>
    <cellStyle name="Comma  - Style1" xfId="84"/>
    <cellStyle name="Comma  - Style2" xfId="85"/>
    <cellStyle name="Comma  - Style3" xfId="86"/>
    <cellStyle name="Comma  - Style4" xfId="87"/>
    <cellStyle name="Comma  - Style5" xfId="88"/>
    <cellStyle name="Comma  - Style6" xfId="89"/>
    <cellStyle name="Comma  - Style7" xfId="90"/>
    <cellStyle name="Comma  - Style8" xfId="91"/>
    <cellStyle name="Comma [0]_ SG&amp;A Bridge " xfId="92"/>
    <cellStyle name="comma zerodec" xfId="93"/>
    <cellStyle name="Comma,0" xfId="94"/>
    <cellStyle name="Comma,1" xfId="95"/>
    <cellStyle name="Comma,2" xfId="96"/>
    <cellStyle name="Comma_ SG&amp;A Bridge " xfId="97"/>
    <cellStyle name="Currency [0]_ SG&amp;A Bridge " xfId="98"/>
    <cellStyle name="Currency,0" xfId="99"/>
    <cellStyle name="Currency,2" xfId="100"/>
    <cellStyle name="Currency_ SG&amp;A Bridge " xfId="101"/>
    <cellStyle name="Currency1" xfId="102"/>
    <cellStyle name="Dollar (zero dec)" xfId="103"/>
    <cellStyle name="entry" xfId="104"/>
    <cellStyle name="entry box" xfId="105"/>
    <cellStyle name="Euro" xfId="106"/>
    <cellStyle name="Grey" xfId="107"/>
    <cellStyle name="HEADER" xfId="108"/>
    <cellStyle name="Header1" xfId="109"/>
    <cellStyle name="Header2" xfId="110"/>
    <cellStyle name="Input [yellow]" xfId="111"/>
    <cellStyle name="Model" xfId="112"/>
    <cellStyle name="Normal - Style1" xfId="113"/>
    <cellStyle name="Normal_ SG&amp;A Bridge " xfId="114"/>
    <cellStyle name="Normalny_Arkusz1" xfId="115"/>
    <cellStyle name="Percent [2]" xfId="116"/>
    <cellStyle name="Prefilled" xfId="117"/>
    <cellStyle name="price" xfId="118"/>
    <cellStyle name="revised" xfId="119"/>
    <cellStyle name="row_def_array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X" xfId="156"/>
    <cellStyle name="SAPBEXtitle" xfId="157"/>
    <cellStyle name="SAPBEXundefined" xfId="158"/>
    <cellStyle name="section" xfId="159"/>
    <cellStyle name="SOR" xfId="160"/>
    <cellStyle name="subhead" xfId="161"/>
    <cellStyle name="title" xfId="162"/>
    <cellStyle name="Tusental (0)_pldt" xfId="163"/>
    <cellStyle name="Tusental_pldt" xfId="164"/>
    <cellStyle name="Valuta (0)_pldt" xfId="165"/>
    <cellStyle name="Valuta_pldt" xfId="166"/>
    <cellStyle name="パーセント_laroux" xfId="167"/>
    <cellStyle name="_PLDT" xfId="168"/>
    <cellStyle name="_laroux" xfId="169"/>
    <cellStyle name="だ[0]_PLDT" xfId="170"/>
    <cellStyle name="だ_PLDT" xfId="171"/>
    <cellStyle name="だ[0]_Total (2)" xfId="172"/>
    <cellStyle name="だ_laroux" xfId="173"/>
    <cellStyle name="Percent" xfId="174"/>
    <cellStyle name="百分比 2" xfId="175"/>
    <cellStyle name="百分比 3" xfId="176"/>
    <cellStyle name="捠壿 [0.00]_PRODUCT DETAIL Q1" xfId="177"/>
    <cellStyle name="捠壿_PRODUCT DETAIL Q1" xfId="178"/>
    <cellStyle name="标题" xfId="179"/>
    <cellStyle name="标题 1" xfId="180"/>
    <cellStyle name="标题 1 2" xfId="181"/>
    <cellStyle name="标题 2" xfId="182"/>
    <cellStyle name="标题 2 2" xfId="183"/>
    <cellStyle name="标题 3" xfId="184"/>
    <cellStyle name="标题 3 2" xfId="185"/>
    <cellStyle name="标题 4" xfId="186"/>
    <cellStyle name="标题 4 2" xfId="187"/>
    <cellStyle name="标题 5" xfId="188"/>
    <cellStyle name="標準_１１月価格表" xfId="189"/>
    <cellStyle name="表标题" xfId="190"/>
    <cellStyle name="差" xfId="191"/>
    <cellStyle name="差 2" xfId="192"/>
    <cellStyle name="差_10存货" xfId="193"/>
    <cellStyle name="差_15-固定资产（空白模板）" xfId="194"/>
    <cellStyle name="差_19-无形资产（空白模板）" xfId="195"/>
    <cellStyle name="差_19-无形资产（空白模板）_3固定资产" xfId="196"/>
    <cellStyle name="差_19-无形资产（空白模板）_Book2" xfId="197"/>
    <cellStyle name="差_19-无形资产（空白模板）_财务费用" xfId="198"/>
    <cellStyle name="差_19-无形资产（空白模板）_固定资产" xfId="199"/>
    <cellStyle name="差_19-无形资产（空白模板）_货币资金" xfId="200"/>
    <cellStyle name="差_19-无形资产（空白模板）_应收账款" xfId="201"/>
    <cellStyle name="差_2-交易性金融资产（空白模板）" xfId="202"/>
    <cellStyle name="差_3固定资产" xfId="203"/>
    <cellStyle name="差_49-营业收入（空白模板）" xfId="204"/>
    <cellStyle name="差_49-营业收入（空白模板）_3固定资产" xfId="205"/>
    <cellStyle name="差_49-营业收入（空白模板）_Book2" xfId="206"/>
    <cellStyle name="差_49-营业收入（空白模板）_财务费用" xfId="207"/>
    <cellStyle name="差_49-营业收入（空白模板）_固定资产" xfId="208"/>
    <cellStyle name="差_49-营业收入（空白模板）_货币资金" xfId="209"/>
    <cellStyle name="差_49-营业收入（空白模板）_应收账款" xfId="210"/>
    <cellStyle name="差_4-应收账款（空白模板）" xfId="211"/>
    <cellStyle name="差_50-营业成本（空白模板）" xfId="212"/>
    <cellStyle name="差_50-营业成本（空白模板）_3固定资产" xfId="213"/>
    <cellStyle name="差_50-营业成本（空白模板）_Book2" xfId="214"/>
    <cellStyle name="差_50-营业成本（空白模板）_财务费用" xfId="215"/>
    <cellStyle name="差_50-营业成本（空白模板）_固定资产" xfId="216"/>
    <cellStyle name="差_50-营业成本（空白模板）_货币资金" xfId="217"/>
    <cellStyle name="差_50-营业成本（空白模板）_应收账款" xfId="218"/>
    <cellStyle name="差_51-营业税金及附加（空白模板）" xfId="219"/>
    <cellStyle name="差_51-营业税金及附加（空白模板）_3固定资产" xfId="220"/>
    <cellStyle name="差_51-营业税金及附加（空白模板）_Book2" xfId="221"/>
    <cellStyle name="差_51-营业税金及附加（空白模板）_财务费用" xfId="222"/>
    <cellStyle name="差_51-营业税金及附加（空白模板）_固定资产" xfId="223"/>
    <cellStyle name="差_51-营业税金及附加（空白模板）_货币资金" xfId="224"/>
    <cellStyle name="差_51-营业税金及附加（空白模板）_应收账款" xfId="225"/>
    <cellStyle name="差_54-财务费用（空白模板）" xfId="226"/>
    <cellStyle name="差_54-财务费用（空白模板）_3固定资产" xfId="227"/>
    <cellStyle name="差_54-财务费用（空白模板）_Book2" xfId="228"/>
    <cellStyle name="差_54-财务费用（空白模板）_财务费用" xfId="229"/>
    <cellStyle name="差_54-财务费用（空白模板）_固定资产" xfId="230"/>
    <cellStyle name="差_54-财务费用（空白模板）_货币资金" xfId="231"/>
    <cellStyle name="差_54-财务费用（空白模板）_应收账款" xfId="232"/>
    <cellStyle name="差_55-资产减值损失（空白模板）" xfId="233"/>
    <cellStyle name="差_55-资产减值损失（空白模板）_3固定资产" xfId="234"/>
    <cellStyle name="差_55-资产减值损失（空白模板）_Book2" xfId="235"/>
    <cellStyle name="差_55-资产减值损失（空白模板）_财务费用" xfId="236"/>
    <cellStyle name="差_55-资产减值损失（空白模板）_固定资产" xfId="237"/>
    <cellStyle name="差_55-资产减值损失（空白模板）_货币资金" xfId="238"/>
    <cellStyle name="差_55-资产减值损失（空白模板）_应收账款" xfId="239"/>
    <cellStyle name="差_9管理费用" xfId="240"/>
    <cellStyle name="差_Book2" xfId="241"/>
    <cellStyle name="差_dxn底稿目录" xfId="242"/>
    <cellStyle name="差_Sheet1" xfId="243"/>
    <cellStyle name="差_ZA0货币资金审定表 " xfId="244"/>
    <cellStyle name="差_ZA0货币资金审定表 _3固定资产" xfId="245"/>
    <cellStyle name="差_ZA0货币资金审定表 _Book2" xfId="246"/>
    <cellStyle name="差_ZA0货币资金审定表 _财务费用" xfId="247"/>
    <cellStyle name="差_ZA0货币资金审定表 _固定资产" xfId="248"/>
    <cellStyle name="差_ZA0货币资金审定表 _货币资金" xfId="249"/>
    <cellStyle name="差_ZA0货币资金审定表 _应收账款" xfId="250"/>
    <cellStyle name="差_财务费用" xfId="251"/>
    <cellStyle name="差_存货" xfId="252"/>
    <cellStyle name="差_大信底稿目录" xfId="253"/>
    <cellStyle name="差_底稿设置宏" xfId="254"/>
    <cellStyle name="差_复件 固定资产" xfId="255"/>
    <cellStyle name="差_固定资产" xfId="256"/>
    <cellStyle name="差_货币资金" xfId="257"/>
    <cellStyle name="差_货币资金 天职" xfId="258"/>
    <cellStyle name="差_货币资金 岳华" xfId="259"/>
    <cellStyle name="差_无形资产" xfId="260"/>
    <cellStyle name="差_无形资产_3固定资产" xfId="261"/>
    <cellStyle name="差_无形资产_Book2" xfId="262"/>
    <cellStyle name="差_无形资产_财务费用" xfId="263"/>
    <cellStyle name="差_无形资产_固定资产" xfId="264"/>
    <cellStyle name="差_无形资产_货币资金" xfId="265"/>
    <cellStyle name="差_无形资产_应收账款" xfId="266"/>
    <cellStyle name="差_应收账款" xfId="267"/>
    <cellStyle name="差_账项明细表" xfId="268"/>
    <cellStyle name="差_资产负债标准底稿" xfId="269"/>
    <cellStyle name="差_资产负债类底稿模版" xfId="270"/>
    <cellStyle name="常规 2" xfId="271"/>
    <cellStyle name="常规 2 2" xfId="272"/>
    <cellStyle name="常规 2_10存货" xfId="273"/>
    <cellStyle name="常规 3" xfId="274"/>
    <cellStyle name="常规 3 2" xfId="275"/>
    <cellStyle name="常规 3_10存货" xfId="276"/>
    <cellStyle name="常规 4" xfId="277"/>
    <cellStyle name="常规 5" xfId="278"/>
    <cellStyle name="常规 6" xfId="279"/>
    <cellStyle name="常规 7" xfId="280"/>
    <cellStyle name="超级链接_综合类底稿表格" xfId="281"/>
    <cellStyle name="超链接 2" xfId="282"/>
    <cellStyle name="超链接 3" xfId="283"/>
    <cellStyle name="好" xfId="284"/>
    <cellStyle name="好 2" xfId="285"/>
    <cellStyle name="好_10存货" xfId="286"/>
    <cellStyle name="好_15-固定资产（空白模板）" xfId="287"/>
    <cellStyle name="好_19-无形资产（空白模板）" xfId="288"/>
    <cellStyle name="好_19-无形资产（空白模板）_3固定资产" xfId="289"/>
    <cellStyle name="好_19-无形资产（空白模板）_Book2" xfId="290"/>
    <cellStyle name="好_19-无形资产（空白模板）_财务费用" xfId="291"/>
    <cellStyle name="好_19-无形资产（空白模板）_固定资产" xfId="292"/>
    <cellStyle name="好_19-无形资产（空白模板）_货币资金" xfId="293"/>
    <cellStyle name="好_19-无形资产（空白模板）_应收账款" xfId="294"/>
    <cellStyle name="好_1财务费用" xfId="295"/>
    <cellStyle name="好_1财务费用_3固定资产" xfId="296"/>
    <cellStyle name="好_1财务费用_Book2" xfId="297"/>
    <cellStyle name="好_1财务费用_财务费用" xfId="298"/>
    <cellStyle name="好_1财务费用_固定资产" xfId="299"/>
    <cellStyle name="好_1财务费用_货币资金" xfId="300"/>
    <cellStyle name="好_1财务费用_应收账款" xfId="301"/>
    <cellStyle name="好_1营业收入" xfId="302"/>
    <cellStyle name="好_1营业收入_3固定资产" xfId="303"/>
    <cellStyle name="好_1营业收入_Book2" xfId="304"/>
    <cellStyle name="好_1营业收入_财务费用" xfId="305"/>
    <cellStyle name="好_1营业收入_固定资产" xfId="306"/>
    <cellStyle name="好_1营业收入_货币资金" xfId="307"/>
    <cellStyle name="好_1营业收入_应收账款" xfId="308"/>
    <cellStyle name="好_1资产减值损失" xfId="309"/>
    <cellStyle name="好_1资产减值损失_3固定资产" xfId="310"/>
    <cellStyle name="好_1资产减值损失_Book2" xfId="311"/>
    <cellStyle name="好_1资产减值损失_财务费用" xfId="312"/>
    <cellStyle name="好_1资产减值损失_固定资产" xfId="313"/>
    <cellStyle name="好_1资产减值损失_货币资金" xfId="314"/>
    <cellStyle name="好_1资产减值损失_应收账款" xfId="315"/>
    <cellStyle name="好_2-交易性金融资产（空白模板）" xfId="316"/>
    <cellStyle name="好_3固定资产" xfId="317"/>
    <cellStyle name="好_49-营业收入（空白模板）" xfId="318"/>
    <cellStyle name="好_49-营业收入（空白模板）_3固定资产" xfId="319"/>
    <cellStyle name="好_49-营业收入（空白模板）_Book2" xfId="320"/>
    <cellStyle name="好_49-营业收入（空白模板）_财务费用" xfId="321"/>
    <cellStyle name="好_49-营业收入（空白模板）_固定资产" xfId="322"/>
    <cellStyle name="好_49-营业收入（空白模板）_货币资金" xfId="323"/>
    <cellStyle name="好_49-营业收入（空白模板）_应收账款" xfId="324"/>
    <cellStyle name="好_4-应收账款（空白模板）" xfId="325"/>
    <cellStyle name="好_50-营业成本（空白模板）" xfId="326"/>
    <cellStyle name="好_50-营业成本（空白模板）_3固定资产" xfId="327"/>
    <cellStyle name="好_50-营业成本（空白模板）_Book2" xfId="328"/>
    <cellStyle name="好_50-营业成本（空白模板）_财务费用" xfId="329"/>
    <cellStyle name="好_50-营业成本（空白模板）_固定资产" xfId="330"/>
    <cellStyle name="好_50-营业成本（空白模板）_货币资金" xfId="331"/>
    <cellStyle name="好_50-营业成本（空白模板）_应收账款" xfId="332"/>
    <cellStyle name="好_51-营业税金及附加（空白模板）" xfId="333"/>
    <cellStyle name="好_51-营业税金及附加（空白模板）_3固定资产" xfId="334"/>
    <cellStyle name="好_51-营业税金及附加（空白模板）_Book2" xfId="335"/>
    <cellStyle name="好_51-营业税金及附加（空白模板）_财务费用" xfId="336"/>
    <cellStyle name="好_51-营业税金及附加（空白模板）_固定资产" xfId="337"/>
    <cellStyle name="好_51-营业税金及附加（空白模板）_货币资金" xfId="338"/>
    <cellStyle name="好_51-营业税金及附加（空白模板）_应收账款" xfId="339"/>
    <cellStyle name="好_54-财务费用（空白模板）" xfId="340"/>
    <cellStyle name="好_54-财务费用（空白模板）_3固定资产" xfId="341"/>
    <cellStyle name="好_54-财务费用（空白模板）_Book2" xfId="342"/>
    <cellStyle name="好_54-财务费用（空白模板）_财务费用" xfId="343"/>
    <cellStyle name="好_54-财务费用（空白模板）_固定资产" xfId="344"/>
    <cellStyle name="好_54-财务费用（空白模板）_货币资金" xfId="345"/>
    <cellStyle name="好_54-财务费用（空白模板）_应收账款" xfId="346"/>
    <cellStyle name="好_55-资产减值损失（空白模板）" xfId="347"/>
    <cellStyle name="好_55-资产减值损失（空白模板）_3固定资产" xfId="348"/>
    <cellStyle name="好_55-资产减值损失（空白模板）_Book2" xfId="349"/>
    <cellStyle name="好_55-资产减值损失（空白模板）_财务费用" xfId="350"/>
    <cellStyle name="好_55-资产减值损失（空白模板）_固定资产" xfId="351"/>
    <cellStyle name="好_55-资产减值损失（空白模板）_货币资金" xfId="352"/>
    <cellStyle name="好_55-资产减值损失（空白模板）_应收账款" xfId="353"/>
    <cellStyle name="好_9管理费用" xfId="354"/>
    <cellStyle name="好_Book2" xfId="355"/>
    <cellStyle name="好_Sheet1" xfId="356"/>
    <cellStyle name="好_ZA0货币资金审定表 " xfId="357"/>
    <cellStyle name="好_ZA0货币资金审定表 _3固定资产" xfId="358"/>
    <cellStyle name="好_ZA0货币资金审定表 _Book2" xfId="359"/>
    <cellStyle name="好_ZA0货币资金审定表 _财务费用" xfId="360"/>
    <cellStyle name="好_ZA0货币资金审定表 _固定资产" xfId="361"/>
    <cellStyle name="好_ZA0货币资金审定表 _货币资金" xfId="362"/>
    <cellStyle name="好_ZA0货币资金审定表 _应收账款" xfId="363"/>
    <cellStyle name="好_财务费用" xfId="364"/>
    <cellStyle name="好_财务费用_1" xfId="365"/>
    <cellStyle name="好_财务费用_3固定资产" xfId="366"/>
    <cellStyle name="好_财务费用_Book2" xfId="367"/>
    <cellStyle name="好_财务费用_财务费用" xfId="368"/>
    <cellStyle name="好_财务费用_固定资产" xfId="369"/>
    <cellStyle name="好_财务费用_货币资金" xfId="370"/>
    <cellStyle name="好_财务费用_应收账款" xfId="371"/>
    <cellStyle name="好_存货" xfId="372"/>
    <cellStyle name="好_存货 - 复制" xfId="373"/>
    <cellStyle name="好_大信底稿目录" xfId="374"/>
    <cellStyle name="好_底稿设置宏" xfId="375"/>
    <cellStyle name="好_底稿设置宏_大信底稿目录" xfId="376"/>
    <cellStyle name="好_复件 固定资产" xfId="377"/>
    <cellStyle name="好_固定资产" xfId="378"/>
    <cellStyle name="好_货币资金" xfId="379"/>
    <cellStyle name="好_货币资金 天职" xfId="380"/>
    <cellStyle name="好_货币资金 岳华" xfId="381"/>
    <cellStyle name="好_无形资产" xfId="382"/>
    <cellStyle name="好_无形资产_3固定资产" xfId="383"/>
    <cellStyle name="好_无形资产_Book2" xfId="384"/>
    <cellStyle name="好_无形资产_财务费用" xfId="385"/>
    <cellStyle name="好_无形资产_固定资产" xfId="386"/>
    <cellStyle name="好_无形资产_货币资金" xfId="387"/>
    <cellStyle name="好_无形资产_应收账款" xfId="388"/>
    <cellStyle name="好_银行函证结果汇总表" xfId="389"/>
    <cellStyle name="好_银行函证结果汇总表_3固定资产" xfId="390"/>
    <cellStyle name="好_银行函证结果汇总表_Book2" xfId="391"/>
    <cellStyle name="好_银行函证结果汇总表_财务费用" xfId="392"/>
    <cellStyle name="好_银行函证结果汇总表_固定资产" xfId="393"/>
    <cellStyle name="好_银行函证结果汇总表_货币资金" xfId="394"/>
    <cellStyle name="好_银行函证结果汇总表_应收账款" xfId="395"/>
    <cellStyle name="好_营业收入" xfId="396"/>
    <cellStyle name="好_营业收入_3固定资产" xfId="397"/>
    <cellStyle name="好_营业收入_Book2" xfId="398"/>
    <cellStyle name="好_营业收入_财务费用" xfId="399"/>
    <cellStyle name="好_营业收入_固定资产" xfId="400"/>
    <cellStyle name="好_营业收入_货币资金" xfId="401"/>
    <cellStyle name="好_营业收入_应收账款" xfId="402"/>
    <cellStyle name="好_应收利息" xfId="403"/>
    <cellStyle name="好_应收利息_3固定资产" xfId="404"/>
    <cellStyle name="好_应收利息_Book2" xfId="405"/>
    <cellStyle name="好_应收利息_财务费用" xfId="406"/>
    <cellStyle name="好_应收利息_固定资产" xfId="407"/>
    <cellStyle name="好_应收利息_货币资金" xfId="408"/>
    <cellStyle name="好_应收利息_应收账款" xfId="409"/>
    <cellStyle name="好_应收账款" xfId="410"/>
    <cellStyle name="好_账项明细表" xfId="411"/>
    <cellStyle name="好_资产负债标准底稿" xfId="412"/>
    <cellStyle name="好_资产负债标准底稿_大信底稿目录" xfId="413"/>
    <cellStyle name="好_资产负债类底稿模版" xfId="414"/>
    <cellStyle name="好_资产负债类底稿模版_大信底稿目录" xfId="415"/>
    <cellStyle name="好_资产减值损失" xfId="416"/>
    <cellStyle name="好_资产减值损失_3固定资产" xfId="417"/>
    <cellStyle name="好_资产减值损失_Book2" xfId="418"/>
    <cellStyle name="好_资产减值损失_财务费用" xfId="419"/>
    <cellStyle name="好_资产减值损失_固定资产" xfId="420"/>
    <cellStyle name="好_资产减值损失_货币资金" xfId="421"/>
    <cellStyle name="好_资产减值损失_应收账款" xfId="422"/>
    <cellStyle name="桁区切り [0.00]_１１月価格表" xfId="423"/>
    <cellStyle name="桁区切り_１１月価格表" xfId="424"/>
    <cellStyle name="汇总" xfId="425"/>
    <cellStyle name="汇总 2" xfId="426"/>
    <cellStyle name="Currency" xfId="427"/>
    <cellStyle name="Currency [0]" xfId="428"/>
    <cellStyle name="貨幣 [0]_SGV" xfId="429"/>
    <cellStyle name="貨幣_SGV" xfId="430"/>
    <cellStyle name="计算" xfId="431"/>
    <cellStyle name="计算 2" xfId="432"/>
    <cellStyle name="检查单元格" xfId="433"/>
    <cellStyle name="检查单元格 2" xfId="434"/>
    <cellStyle name="解释性文本" xfId="435"/>
    <cellStyle name="解释性文本 2" xfId="436"/>
    <cellStyle name="警告文本" xfId="437"/>
    <cellStyle name="警告文本 2" xfId="438"/>
    <cellStyle name="链接单元格" xfId="439"/>
    <cellStyle name="链接单元格 2" xfId="440"/>
    <cellStyle name="霓付 [0]_1202" xfId="441"/>
    <cellStyle name="霓付_1202" xfId="442"/>
    <cellStyle name="烹拳 [0]_1202" xfId="443"/>
    <cellStyle name="烹拳_1202" xfId="444"/>
    <cellStyle name="砯刽 [0]_PLDT" xfId="445"/>
    <cellStyle name="砯刽_PLDT" xfId="446"/>
    <cellStyle name="普通_ 白土" xfId="447"/>
    <cellStyle name="千分位[0]_ 白土" xfId="448"/>
    <cellStyle name="千分位_ 白土" xfId="449"/>
    <cellStyle name="千位[0]_1995" xfId="450"/>
    <cellStyle name="千位_1995" xfId="451"/>
    <cellStyle name="Comma" xfId="452"/>
    <cellStyle name="千位分隔 2" xfId="453"/>
    <cellStyle name="千位分隔 3" xfId="454"/>
    <cellStyle name="千位分隔 3 2" xfId="455"/>
    <cellStyle name="千位分隔 4" xfId="456"/>
    <cellStyle name="千位分隔 5" xfId="457"/>
    <cellStyle name="Comma [0]" xfId="458"/>
    <cellStyle name="千位分隔[0] 2" xfId="459"/>
    <cellStyle name="钎霖_(沥焊何巩)岿喊牢盔拌裙" xfId="460"/>
    <cellStyle name="强调 1" xfId="461"/>
    <cellStyle name="强调 2" xfId="462"/>
    <cellStyle name="强调 3" xfId="463"/>
    <cellStyle name="强调文字颜色 1" xfId="464"/>
    <cellStyle name="强调文字颜色 1 2" xfId="465"/>
    <cellStyle name="强调文字颜色 2" xfId="466"/>
    <cellStyle name="强调文字颜色 2 2" xfId="467"/>
    <cellStyle name="强调文字颜色 3" xfId="468"/>
    <cellStyle name="强调文字颜色 3 2" xfId="469"/>
    <cellStyle name="强调文字颜色 4" xfId="470"/>
    <cellStyle name="强调文字颜色 4 2" xfId="471"/>
    <cellStyle name="强调文字颜色 5" xfId="472"/>
    <cellStyle name="强调文字颜色 5 2" xfId="473"/>
    <cellStyle name="强调文字颜色 6" xfId="474"/>
    <cellStyle name="强调文字颜色 6 2" xfId="475"/>
    <cellStyle name="适中" xfId="476"/>
    <cellStyle name="适中 2" xfId="477"/>
    <cellStyle name="输出" xfId="478"/>
    <cellStyle name="输出 2" xfId="479"/>
    <cellStyle name="输入" xfId="480"/>
    <cellStyle name="输入 2" xfId="481"/>
    <cellStyle name="通貨 [0.00]_１１月価格表" xfId="482"/>
    <cellStyle name="通貨_１１月価格表" xfId="483"/>
    <cellStyle name="样式 1" xfId="484"/>
    <cellStyle name="一般_SGV" xfId="485"/>
    <cellStyle name="昗弨_BOOKSHIP" xfId="486"/>
    <cellStyle name="寘嬫愗傝 [0.00]_PRODUCT DETAIL Q1" xfId="487"/>
    <cellStyle name="寘嬫愗傝_PRODUCT DETAIL Q1" xfId="488"/>
    <cellStyle name="注释" xfId="489"/>
    <cellStyle name="注释 2" xfId="490"/>
    <cellStyle name="资产" xfId="491"/>
    <cellStyle name="콤마 [0]_BOILER-CO1" xfId="492"/>
    <cellStyle name="콤마_BOILER-CO1" xfId="493"/>
    <cellStyle name="통화 [0]_BOILER-CO1" xfId="494"/>
    <cellStyle name="통화_BOILER-CO1" xfId="495"/>
    <cellStyle name="표준_0N-HANDLING " xfId="4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C14" sqref="C14"/>
    </sheetView>
  </sheetViews>
  <sheetFormatPr defaultColWidth="9.00390625" defaultRowHeight="14.25"/>
  <cols>
    <col min="1" max="1" width="4.375" style="0" customWidth="1"/>
    <col min="2" max="2" width="4.50390625" style="0" customWidth="1"/>
    <col min="3" max="3" width="23.375" style="0" customWidth="1"/>
    <col min="4" max="4" width="7.25390625" style="0" customWidth="1"/>
    <col min="5" max="5" width="6.875" style="4" customWidth="1"/>
    <col min="7" max="7" width="7.125" style="0" customWidth="1"/>
    <col min="8" max="8" width="15.125" style="0" customWidth="1"/>
    <col min="9" max="9" width="7.875" style="0" customWidth="1"/>
    <col min="10" max="10" width="14.375" style="0" customWidth="1"/>
    <col min="11" max="11" width="6.125" style="0" customWidth="1"/>
    <col min="12" max="12" width="6.625" style="0" customWidth="1"/>
    <col min="13" max="13" width="5.25390625" style="0" customWidth="1"/>
  </cols>
  <sheetData>
    <row r="1" spans="1:13" ht="29.25" customHeigh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 customHeight="1">
      <c r="A2" s="116" t="s">
        <v>210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18"/>
    </row>
    <row r="3" spans="1:13" ht="15" customHeight="1">
      <c r="A3" s="24"/>
      <c r="B3" s="24"/>
      <c r="C3" s="24"/>
      <c r="D3" s="24"/>
      <c r="E3" s="24"/>
      <c r="F3" s="24"/>
      <c r="G3" s="24"/>
      <c r="J3" s="25"/>
      <c r="K3" s="118" t="s">
        <v>0</v>
      </c>
      <c r="L3" s="118"/>
      <c r="M3" s="118"/>
    </row>
    <row r="4" spans="1:13" ht="15" customHeight="1">
      <c r="A4" s="113" t="s">
        <v>254</v>
      </c>
      <c r="B4" s="114"/>
      <c r="C4" s="114"/>
      <c r="D4" s="114"/>
      <c r="E4" s="114"/>
      <c r="F4" s="114"/>
      <c r="G4" s="114"/>
      <c r="J4" s="25"/>
      <c r="K4" s="119" t="s">
        <v>37</v>
      </c>
      <c r="L4" s="119"/>
      <c r="M4" s="119"/>
    </row>
    <row r="5" spans="1:13" ht="42" customHeight="1">
      <c r="A5" s="26" t="s">
        <v>1</v>
      </c>
      <c r="B5" s="26" t="s">
        <v>45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11</v>
      </c>
      <c r="I5" s="26" t="s">
        <v>30</v>
      </c>
      <c r="J5" s="27" t="s">
        <v>12</v>
      </c>
      <c r="K5" s="26" t="s">
        <v>43</v>
      </c>
      <c r="L5" s="26" t="s">
        <v>44</v>
      </c>
      <c r="M5" s="26" t="s">
        <v>8</v>
      </c>
    </row>
    <row r="6" spans="1:13" ht="15" customHeight="1">
      <c r="A6" s="56" t="s">
        <v>227</v>
      </c>
      <c r="B6" s="57"/>
      <c r="C6" s="58" t="s">
        <v>228</v>
      </c>
      <c r="D6" s="58" t="s">
        <v>229</v>
      </c>
      <c r="E6" s="56"/>
      <c r="F6" s="58">
        <v>43.5</v>
      </c>
      <c r="G6" s="57"/>
      <c r="H6" s="59">
        <f aca="true" t="shared" si="0" ref="H6:H12">F6*L6</f>
        <v>29580</v>
      </c>
      <c r="I6" s="57">
        <v>80</v>
      </c>
      <c r="J6" s="59">
        <f>H6*I6/100</f>
        <v>23664</v>
      </c>
      <c r="K6" s="57"/>
      <c r="L6" s="57">
        <v>680</v>
      </c>
      <c r="M6" s="57"/>
    </row>
    <row r="7" spans="1:13" ht="15" customHeight="1">
      <c r="A7" s="56" t="s">
        <v>230</v>
      </c>
      <c r="B7" s="57"/>
      <c r="C7" s="58" t="s">
        <v>231</v>
      </c>
      <c r="D7" s="58" t="s">
        <v>229</v>
      </c>
      <c r="E7" s="56"/>
      <c r="F7" s="58">
        <v>199.578</v>
      </c>
      <c r="G7" s="57"/>
      <c r="H7" s="59">
        <f t="shared" si="0"/>
        <v>139704.6</v>
      </c>
      <c r="I7" s="57">
        <v>80</v>
      </c>
      <c r="J7" s="59">
        <f aca="true" t="shared" si="1" ref="J7:J12">H7*I7/100</f>
        <v>111763.68</v>
      </c>
      <c r="K7" s="57"/>
      <c r="L7" s="57">
        <v>700</v>
      </c>
      <c r="M7" s="57"/>
    </row>
    <row r="8" spans="1:13" ht="15" customHeight="1">
      <c r="A8" s="56" t="s">
        <v>232</v>
      </c>
      <c r="B8" s="57"/>
      <c r="C8" s="58" t="s">
        <v>233</v>
      </c>
      <c r="D8" s="58" t="s">
        <v>229</v>
      </c>
      <c r="E8" s="58"/>
      <c r="F8" s="60" t="s">
        <v>234</v>
      </c>
      <c r="G8" s="57"/>
      <c r="H8" s="59">
        <f t="shared" si="0"/>
        <v>23333.4</v>
      </c>
      <c r="I8" s="57">
        <v>80</v>
      </c>
      <c r="J8" s="59">
        <f t="shared" si="1"/>
        <v>18666.72</v>
      </c>
      <c r="K8" s="57"/>
      <c r="L8" s="57">
        <v>600</v>
      </c>
      <c r="M8" s="57"/>
    </row>
    <row r="9" spans="1:13" ht="15" customHeight="1">
      <c r="A9" s="56" t="s">
        <v>14</v>
      </c>
      <c r="B9" s="57"/>
      <c r="C9" s="58" t="s">
        <v>235</v>
      </c>
      <c r="D9" s="58"/>
      <c r="E9" s="58"/>
      <c r="F9" s="58">
        <v>35.34</v>
      </c>
      <c r="G9" s="57"/>
      <c r="H9" s="59">
        <f t="shared" si="0"/>
        <v>14136.000000000002</v>
      </c>
      <c r="I9" s="57">
        <v>60</v>
      </c>
      <c r="J9" s="59">
        <f t="shared" si="1"/>
        <v>8481.6</v>
      </c>
      <c r="K9" s="57"/>
      <c r="L9" s="57">
        <v>400</v>
      </c>
      <c r="M9" s="57"/>
    </row>
    <row r="10" spans="1:13" ht="15" customHeight="1">
      <c r="A10" s="56" t="s">
        <v>15</v>
      </c>
      <c r="B10" s="57"/>
      <c r="C10" s="58" t="s">
        <v>236</v>
      </c>
      <c r="D10" s="58"/>
      <c r="E10" s="58"/>
      <c r="F10" s="58">
        <v>196</v>
      </c>
      <c r="G10" s="57"/>
      <c r="H10" s="59">
        <f t="shared" si="0"/>
        <v>68600</v>
      </c>
      <c r="I10" s="57">
        <v>75</v>
      </c>
      <c r="J10" s="59">
        <f t="shared" si="1"/>
        <v>51450</v>
      </c>
      <c r="K10" s="57"/>
      <c r="L10" s="57">
        <v>350</v>
      </c>
      <c r="M10" s="57"/>
    </row>
    <row r="11" spans="1:13" ht="15" customHeight="1">
      <c r="A11" s="56" t="s">
        <v>16</v>
      </c>
      <c r="B11" s="57"/>
      <c r="C11" s="58" t="s">
        <v>237</v>
      </c>
      <c r="D11" s="58"/>
      <c r="E11" s="58"/>
      <c r="F11" s="58">
        <v>168.96</v>
      </c>
      <c r="G11" s="57"/>
      <c r="H11" s="59">
        <f t="shared" si="0"/>
        <v>30412.800000000003</v>
      </c>
      <c r="I11" s="57">
        <v>50</v>
      </c>
      <c r="J11" s="59">
        <f t="shared" si="1"/>
        <v>15206.400000000001</v>
      </c>
      <c r="K11" s="57"/>
      <c r="L11" s="57">
        <v>180</v>
      </c>
      <c r="M11" s="57"/>
    </row>
    <row r="12" spans="1:13" ht="15" customHeight="1">
      <c r="A12" s="56" t="s">
        <v>17</v>
      </c>
      <c r="B12" s="57"/>
      <c r="C12" s="58" t="s">
        <v>238</v>
      </c>
      <c r="D12" s="58"/>
      <c r="E12" s="58"/>
      <c r="F12" s="58">
        <v>150.4</v>
      </c>
      <c r="G12" s="57"/>
      <c r="H12" s="59">
        <f t="shared" si="0"/>
        <v>22560</v>
      </c>
      <c r="I12" s="57">
        <v>50</v>
      </c>
      <c r="J12" s="59">
        <f t="shared" si="1"/>
        <v>11280</v>
      </c>
      <c r="K12" s="57"/>
      <c r="L12" s="57">
        <v>150</v>
      </c>
      <c r="M12" s="57"/>
    </row>
    <row r="13" spans="1:13" ht="15" customHeight="1">
      <c r="A13" s="56"/>
      <c r="B13" s="57"/>
      <c r="C13" s="58"/>
      <c r="D13" s="58"/>
      <c r="E13" s="58"/>
      <c r="F13" s="58"/>
      <c r="G13" s="57"/>
      <c r="H13" s="59"/>
      <c r="I13" s="57"/>
      <c r="J13" s="59"/>
      <c r="K13" s="57"/>
      <c r="L13" s="57"/>
      <c r="M13" s="57"/>
    </row>
    <row r="14" spans="1:13" ht="15" customHeight="1">
      <c r="A14" s="56"/>
      <c r="B14" s="57"/>
      <c r="C14" s="58"/>
      <c r="D14" s="58"/>
      <c r="E14" s="58"/>
      <c r="F14" s="58"/>
      <c r="G14" s="57"/>
      <c r="H14" s="59"/>
      <c r="I14" s="57"/>
      <c r="J14" s="59"/>
      <c r="K14" s="57"/>
      <c r="L14" s="57"/>
      <c r="M14" s="57"/>
    </row>
    <row r="15" spans="1:13" ht="15" customHeight="1">
      <c r="A15" s="56"/>
      <c r="B15" s="57"/>
      <c r="C15" s="58"/>
      <c r="D15" s="58"/>
      <c r="E15" s="58"/>
      <c r="F15" s="58"/>
      <c r="G15" s="57"/>
      <c r="H15" s="59"/>
      <c r="I15" s="57"/>
      <c r="J15" s="59"/>
      <c r="K15" s="57"/>
      <c r="L15" s="57"/>
      <c r="M15" s="57"/>
    </row>
    <row r="16" spans="1:13" ht="15" customHeight="1">
      <c r="A16" s="56"/>
      <c r="B16" s="57"/>
      <c r="C16" s="58"/>
      <c r="D16" s="58"/>
      <c r="E16" s="58"/>
      <c r="F16" s="58"/>
      <c r="G16" s="57"/>
      <c r="H16" s="59"/>
      <c r="I16" s="57"/>
      <c r="J16" s="59"/>
      <c r="K16" s="57"/>
      <c r="L16" s="57"/>
      <c r="M16" s="57"/>
    </row>
    <row r="17" spans="1:13" ht="15" customHeight="1">
      <c r="A17" s="56"/>
      <c r="B17" s="57"/>
      <c r="C17" s="58"/>
      <c r="D17" s="58"/>
      <c r="E17" s="58"/>
      <c r="F17" s="58"/>
      <c r="G17" s="57"/>
      <c r="H17" s="59"/>
      <c r="I17" s="57"/>
      <c r="J17" s="59"/>
      <c r="K17" s="57"/>
      <c r="L17" s="57"/>
      <c r="M17" s="57"/>
    </row>
    <row r="18" spans="1:13" ht="15" customHeight="1">
      <c r="A18" s="56"/>
      <c r="B18" s="57"/>
      <c r="C18" s="58"/>
      <c r="D18" s="58"/>
      <c r="E18" s="58"/>
      <c r="F18" s="58"/>
      <c r="G18" s="57"/>
      <c r="H18" s="59"/>
      <c r="I18" s="57"/>
      <c r="J18" s="59"/>
      <c r="K18" s="57"/>
      <c r="L18" s="57"/>
      <c r="M18" s="57"/>
    </row>
    <row r="19" spans="1:13" ht="15" customHeight="1">
      <c r="A19" s="56"/>
      <c r="B19" s="57"/>
      <c r="C19" s="58"/>
      <c r="D19" s="58"/>
      <c r="E19" s="58"/>
      <c r="F19" s="58"/>
      <c r="G19" s="57"/>
      <c r="H19" s="59"/>
      <c r="I19" s="57"/>
      <c r="J19" s="59"/>
      <c r="K19" s="57"/>
      <c r="L19" s="57"/>
      <c r="M19" s="57"/>
    </row>
    <row r="20" spans="1:13" ht="15" customHeight="1">
      <c r="A20" s="56"/>
      <c r="B20" s="57"/>
      <c r="C20" s="58"/>
      <c r="D20" s="58"/>
      <c r="E20" s="58"/>
      <c r="F20" s="58"/>
      <c r="G20" s="57"/>
      <c r="H20" s="59"/>
      <c r="I20" s="57"/>
      <c r="J20" s="59"/>
      <c r="K20" s="57"/>
      <c r="L20" s="57"/>
      <c r="M20" s="57"/>
    </row>
    <row r="21" spans="1:13" ht="15" customHeight="1">
      <c r="A21" s="56" t="s">
        <v>239</v>
      </c>
      <c r="B21" s="57"/>
      <c r="C21" s="58"/>
      <c r="D21" s="58"/>
      <c r="E21" s="58"/>
      <c r="F21" s="58"/>
      <c r="G21" s="57"/>
      <c r="H21" s="59"/>
      <c r="I21" s="57"/>
      <c r="J21" s="59"/>
      <c r="K21" s="57"/>
      <c r="L21" s="57"/>
      <c r="M21" s="57"/>
    </row>
    <row r="22" spans="1:13" ht="15" customHeight="1">
      <c r="A22" s="110" t="s">
        <v>240</v>
      </c>
      <c r="B22" s="111"/>
      <c r="C22" s="112"/>
      <c r="D22" s="57"/>
      <c r="E22" s="58"/>
      <c r="F22" s="57"/>
      <c r="G22" s="57"/>
      <c r="H22" s="59">
        <f>SUM(H6:H21)</f>
        <v>328326.8</v>
      </c>
      <c r="I22" s="57"/>
      <c r="J22" s="59">
        <f>SUM(J6:J21)</f>
        <v>240512.4</v>
      </c>
      <c r="K22" s="57"/>
      <c r="L22" s="57"/>
      <c r="M22" s="57"/>
    </row>
    <row r="23" spans="1:13" ht="15" customHeight="1">
      <c r="A23" s="110" t="s">
        <v>241</v>
      </c>
      <c r="B23" s="111"/>
      <c r="C23" s="112"/>
      <c r="D23" s="57"/>
      <c r="E23" s="58"/>
      <c r="F23" s="57"/>
      <c r="G23" s="57"/>
      <c r="H23" s="59">
        <f>H22</f>
        <v>328326.8</v>
      </c>
      <c r="I23" s="57"/>
      <c r="J23" s="59">
        <f>J22</f>
        <v>240512.4</v>
      </c>
      <c r="K23" s="57"/>
      <c r="L23" s="57"/>
      <c r="M23" s="57"/>
    </row>
    <row r="24" spans="1:13" ht="15" customHeight="1">
      <c r="A24" s="120" t="s">
        <v>242</v>
      </c>
      <c r="B24" s="120"/>
      <c r="C24" s="120"/>
      <c r="D24" s="61"/>
      <c r="E24" s="62"/>
      <c r="F24" s="63"/>
      <c r="G24" s="64"/>
      <c r="H24" s="107"/>
      <c r="I24" s="107"/>
      <c r="J24" s="107"/>
      <c r="K24" s="107"/>
      <c r="L24" s="107"/>
      <c r="M24" s="65"/>
    </row>
    <row r="25" spans="1:13" ht="15" customHeight="1">
      <c r="A25" s="108" t="s">
        <v>243</v>
      </c>
      <c r="B25" s="109"/>
      <c r="C25" s="109"/>
      <c r="D25" s="109"/>
      <c r="E25" s="66"/>
      <c r="F25" s="63"/>
      <c r="G25" s="64"/>
      <c r="H25" s="68"/>
      <c r="I25" s="68"/>
      <c r="J25" s="67"/>
      <c r="K25" s="68"/>
      <c r="L25" s="69"/>
      <c r="M25" s="65"/>
    </row>
  </sheetData>
  <sheetProtection/>
  <mergeCells count="11">
    <mergeCell ref="A24:C24"/>
    <mergeCell ref="H24:L24"/>
    <mergeCell ref="A25:D25"/>
    <mergeCell ref="A22:C22"/>
    <mergeCell ref="A23:C23"/>
    <mergeCell ref="A4:G4"/>
    <mergeCell ref="A1:M1"/>
    <mergeCell ref="A2:K2"/>
    <mergeCell ref="L2:M2"/>
    <mergeCell ref="K3:M3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50390625" style="0" customWidth="1"/>
    <col min="2" max="2" width="27.875" style="0" customWidth="1"/>
    <col min="3" max="3" width="15.00390625" style="0" customWidth="1"/>
    <col min="4" max="4" width="23.75390625" style="0" customWidth="1"/>
    <col min="5" max="5" width="10.00390625" style="0" customWidth="1"/>
    <col min="6" max="6" width="19.50390625" style="0" customWidth="1"/>
    <col min="7" max="7" width="12.75390625" style="0" customWidth="1"/>
  </cols>
  <sheetData>
    <row r="1" spans="1:7" ht="22.5">
      <c r="A1" s="122" t="s">
        <v>46</v>
      </c>
      <c r="B1" s="122"/>
      <c r="C1" s="122"/>
      <c r="D1" s="122"/>
      <c r="E1" s="122"/>
      <c r="F1" s="122"/>
      <c r="G1" s="122"/>
    </row>
    <row r="2" spans="1:7" ht="14.25">
      <c r="A2" s="33"/>
      <c r="B2" s="33"/>
      <c r="C2" s="123" t="s">
        <v>75</v>
      </c>
      <c r="D2" s="123"/>
      <c r="E2" s="123"/>
      <c r="F2" s="33"/>
      <c r="G2" s="34" t="s">
        <v>47</v>
      </c>
    </row>
    <row r="3" spans="1:7" ht="14.25">
      <c r="A3" s="33"/>
      <c r="B3" s="33"/>
      <c r="C3" s="33"/>
      <c r="D3" s="33"/>
      <c r="E3" s="33"/>
      <c r="F3" s="33"/>
      <c r="G3" s="34" t="s">
        <v>0</v>
      </c>
    </row>
    <row r="4" spans="1:7" ht="14.25">
      <c r="A4" s="124" t="s">
        <v>74</v>
      </c>
      <c r="B4" s="124"/>
      <c r="C4" s="124"/>
      <c r="D4" s="33"/>
      <c r="E4" s="33"/>
      <c r="F4" s="33"/>
      <c r="G4" s="34" t="s">
        <v>76</v>
      </c>
    </row>
    <row r="5" spans="1:7" ht="28.5">
      <c r="A5" s="35" t="s">
        <v>48</v>
      </c>
      <c r="B5" s="35" t="s">
        <v>49</v>
      </c>
      <c r="C5" s="36" t="s">
        <v>50</v>
      </c>
      <c r="D5" s="37" t="s">
        <v>51</v>
      </c>
      <c r="E5" s="37" t="s">
        <v>52</v>
      </c>
      <c r="F5" s="37" t="s">
        <v>53</v>
      </c>
      <c r="G5" s="35" t="s">
        <v>8</v>
      </c>
    </row>
    <row r="6" spans="1:7" ht="14.25">
      <c r="A6" s="38" t="s">
        <v>54</v>
      </c>
      <c r="B6" s="39" t="s">
        <v>55</v>
      </c>
      <c r="C6" s="40"/>
      <c r="D6" s="106">
        <v>130000</v>
      </c>
      <c r="E6" s="40"/>
      <c r="F6" s="40"/>
      <c r="G6" s="41"/>
    </row>
    <row r="7" spans="1:7" ht="14.25">
      <c r="A7" s="42" t="s">
        <v>56</v>
      </c>
      <c r="B7" s="43" t="s">
        <v>57</v>
      </c>
      <c r="C7" s="44"/>
      <c r="D7" s="44"/>
      <c r="E7" s="44"/>
      <c r="F7" s="44"/>
      <c r="G7" s="43"/>
    </row>
    <row r="8" spans="1:7" ht="14.25">
      <c r="A8" s="42" t="s">
        <v>13</v>
      </c>
      <c r="B8" s="43" t="s">
        <v>58</v>
      </c>
      <c r="C8" s="44">
        <v>0</v>
      </c>
      <c r="D8" s="44">
        <f>D9+D10+D12+D11</f>
        <v>2073212.4</v>
      </c>
      <c r="E8" s="44">
        <v>0</v>
      </c>
      <c r="F8" s="44">
        <v>0</v>
      </c>
      <c r="G8" s="43"/>
    </row>
    <row r="9" spans="1:7" ht="14.25">
      <c r="A9" s="38" t="s">
        <v>14</v>
      </c>
      <c r="B9" s="43" t="s">
        <v>59</v>
      </c>
      <c r="C9" s="44"/>
      <c r="D9" s="45"/>
      <c r="E9" s="44">
        <f>SUM(D9-C9)</f>
        <v>0</v>
      </c>
      <c r="F9" s="45" t="s">
        <v>60</v>
      </c>
      <c r="G9" s="43"/>
    </row>
    <row r="10" spans="1:7" ht="14.25">
      <c r="A10" s="42" t="s">
        <v>15</v>
      </c>
      <c r="B10" s="43" t="s">
        <v>61</v>
      </c>
      <c r="C10" s="44">
        <v>0</v>
      </c>
      <c r="D10" s="45">
        <f>'房产'!J23</f>
        <v>240512.4</v>
      </c>
      <c r="E10" s="44">
        <v>0</v>
      </c>
      <c r="F10" s="44"/>
      <c r="G10" s="43"/>
    </row>
    <row r="11" spans="1:7" ht="14.25">
      <c r="A11" s="42" t="s">
        <v>16</v>
      </c>
      <c r="B11" s="105" t="s">
        <v>280</v>
      </c>
      <c r="C11" s="44"/>
      <c r="D11" s="45">
        <f>'车辆'!L21</f>
        <v>59680</v>
      </c>
      <c r="E11" s="44"/>
      <c r="F11" s="44"/>
      <c r="G11" s="43"/>
    </row>
    <row r="12" spans="1:7" ht="14.25">
      <c r="A12" s="38" t="s">
        <v>17</v>
      </c>
      <c r="B12" s="43" t="s">
        <v>62</v>
      </c>
      <c r="C12" s="44">
        <v>0</v>
      </c>
      <c r="D12" s="45">
        <f>'设备'!M80</f>
        <v>1773020</v>
      </c>
      <c r="E12" s="44">
        <v>0</v>
      </c>
      <c r="F12" s="44" t="s">
        <v>60</v>
      </c>
      <c r="G12" s="43"/>
    </row>
    <row r="13" spans="1:7" ht="14.25">
      <c r="A13" s="42" t="s">
        <v>18</v>
      </c>
      <c r="B13" s="43" t="s">
        <v>63</v>
      </c>
      <c r="C13" s="44"/>
      <c r="D13" s="45" t="s">
        <v>60</v>
      </c>
      <c r="E13" s="44">
        <v>0</v>
      </c>
      <c r="F13" s="44"/>
      <c r="G13" s="43"/>
    </row>
    <row r="14" spans="1:7" ht="14.25">
      <c r="A14" s="42" t="s">
        <v>19</v>
      </c>
      <c r="B14" s="43" t="s">
        <v>64</v>
      </c>
      <c r="C14" s="44"/>
      <c r="D14" s="45" t="s">
        <v>60</v>
      </c>
      <c r="E14" s="44"/>
      <c r="F14" s="44"/>
      <c r="G14" s="43"/>
    </row>
    <row r="15" spans="1:7" ht="14.25">
      <c r="A15" s="38" t="s">
        <v>20</v>
      </c>
      <c r="B15" s="43" t="s">
        <v>65</v>
      </c>
      <c r="C15" s="44"/>
      <c r="D15" s="44"/>
      <c r="E15" s="44"/>
      <c r="F15" s="44"/>
      <c r="G15" s="43"/>
    </row>
    <row r="16" spans="1:7" ht="14.25">
      <c r="A16" s="42" t="s">
        <v>21</v>
      </c>
      <c r="B16" s="43" t="s">
        <v>66</v>
      </c>
      <c r="C16" s="44">
        <v>0</v>
      </c>
      <c r="D16" s="45">
        <f>D8+D6</f>
        <v>2203212.4</v>
      </c>
      <c r="E16" s="44">
        <f>SUM(E6+E10+E12)</f>
        <v>0</v>
      </c>
      <c r="F16" s="44">
        <v>0</v>
      </c>
      <c r="G16" s="43"/>
    </row>
    <row r="17" spans="1:7" ht="14.25">
      <c r="A17" s="42" t="s">
        <v>22</v>
      </c>
      <c r="B17" s="43" t="s">
        <v>67</v>
      </c>
      <c r="C17" s="44"/>
      <c r="D17" s="44"/>
      <c r="E17" s="44"/>
      <c r="F17" s="44"/>
      <c r="G17" s="43"/>
    </row>
    <row r="18" spans="1:7" ht="14.25">
      <c r="A18" s="38" t="s">
        <v>23</v>
      </c>
      <c r="B18" s="43" t="s">
        <v>68</v>
      </c>
      <c r="C18" s="44"/>
      <c r="D18" s="44"/>
      <c r="E18" s="44"/>
      <c r="F18" s="44"/>
      <c r="G18" s="43"/>
    </row>
    <row r="19" spans="1:7" ht="14.25">
      <c r="A19" s="42" t="s">
        <v>24</v>
      </c>
      <c r="B19" s="43" t="s">
        <v>69</v>
      </c>
      <c r="C19" s="44"/>
      <c r="D19" s="44"/>
      <c r="E19" s="44"/>
      <c r="F19" s="44"/>
      <c r="G19" s="43"/>
    </row>
    <row r="20" spans="1:7" ht="14.25">
      <c r="A20" s="42" t="s">
        <v>281</v>
      </c>
      <c r="B20" s="43" t="s">
        <v>70</v>
      </c>
      <c r="C20" s="44"/>
      <c r="D20" s="44"/>
      <c r="E20" s="44"/>
      <c r="F20" s="44"/>
      <c r="G20" s="43"/>
    </row>
    <row r="21" spans="1:7" ht="14.25">
      <c r="A21" s="125" t="s">
        <v>71</v>
      </c>
      <c r="B21" s="126"/>
      <c r="C21" s="126"/>
      <c r="D21" s="46"/>
      <c r="E21" s="127" t="s">
        <v>72</v>
      </c>
      <c r="F21" s="127"/>
      <c r="G21" s="128"/>
    </row>
    <row r="22" spans="1:7" ht="14.25">
      <c r="A22" s="121" t="s">
        <v>73</v>
      </c>
      <c r="B22" s="121"/>
      <c r="C22" s="47"/>
      <c r="D22" s="48"/>
      <c r="E22" s="48"/>
      <c r="F22" s="48"/>
      <c r="G22" s="48"/>
    </row>
  </sheetData>
  <sheetProtection/>
  <mergeCells count="6">
    <mergeCell ref="A22:B22"/>
    <mergeCell ref="A1:G1"/>
    <mergeCell ref="C2:E2"/>
    <mergeCell ref="A4:C4"/>
    <mergeCell ref="A21:C21"/>
    <mergeCell ref="E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6.00390625" style="0" customWidth="1"/>
    <col min="2" max="2" width="10.625" style="0" customWidth="1"/>
    <col min="3" max="3" width="10.00390625" style="0" customWidth="1"/>
    <col min="4" max="4" width="11.375" style="0" customWidth="1"/>
    <col min="5" max="5" width="4.75390625" style="0" customWidth="1"/>
    <col min="7" max="7" width="11.125" style="0" customWidth="1"/>
    <col min="9" max="9" width="10.75390625" style="0" customWidth="1"/>
    <col min="10" max="10" width="12.125" style="0" customWidth="1"/>
    <col min="11" max="11" width="8.125" style="0" customWidth="1"/>
    <col min="12" max="12" width="11.625" style="0" customWidth="1"/>
    <col min="14" max="14" width="6.125" style="0" customWidth="1"/>
  </cols>
  <sheetData>
    <row r="1" spans="1:14" ht="22.5">
      <c r="A1" s="137" t="s">
        <v>244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4.25">
      <c r="A2" s="138" t="s">
        <v>256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 t="s">
        <v>245</v>
      </c>
      <c r="N2" s="140"/>
    </row>
    <row r="3" spans="1:14" ht="14.25">
      <c r="A3" s="73"/>
      <c r="B3" s="73"/>
      <c r="C3" s="73"/>
      <c r="D3" s="73"/>
      <c r="E3" s="73"/>
      <c r="F3" s="73"/>
      <c r="G3" s="73"/>
      <c r="H3" s="73"/>
      <c r="I3" s="70"/>
      <c r="J3" s="70"/>
      <c r="K3" s="70"/>
      <c r="L3" s="140" t="s">
        <v>0</v>
      </c>
      <c r="M3" s="140"/>
      <c r="N3" s="140"/>
    </row>
    <row r="4" spans="1:14" ht="14.25">
      <c r="A4" s="136" t="s">
        <v>255</v>
      </c>
      <c r="B4" s="136"/>
      <c r="C4" s="136"/>
      <c r="D4" s="136"/>
      <c r="E4" s="136"/>
      <c r="F4" s="136"/>
      <c r="G4" s="136"/>
      <c r="H4" s="136"/>
      <c r="I4" s="136"/>
      <c r="J4" s="70"/>
      <c r="K4" s="70"/>
      <c r="L4" s="141" t="s">
        <v>37</v>
      </c>
      <c r="M4" s="141"/>
      <c r="N4" s="141"/>
    </row>
    <row r="5" spans="1:14" ht="57">
      <c r="A5" s="74" t="s">
        <v>1</v>
      </c>
      <c r="B5" s="75" t="s">
        <v>246</v>
      </c>
      <c r="C5" s="75" t="s">
        <v>247</v>
      </c>
      <c r="D5" s="74" t="s">
        <v>4</v>
      </c>
      <c r="E5" s="74" t="s">
        <v>248</v>
      </c>
      <c r="F5" s="94" t="s">
        <v>279</v>
      </c>
      <c r="G5" s="75" t="s">
        <v>257</v>
      </c>
      <c r="H5" s="74" t="s">
        <v>249</v>
      </c>
      <c r="I5" s="75" t="s">
        <v>250</v>
      </c>
      <c r="J5" s="74" t="s">
        <v>11</v>
      </c>
      <c r="K5" s="74" t="s">
        <v>30</v>
      </c>
      <c r="L5" s="74" t="s">
        <v>12</v>
      </c>
      <c r="M5" s="74" t="s">
        <v>43</v>
      </c>
      <c r="N5" s="74" t="s">
        <v>8</v>
      </c>
    </row>
    <row r="6" spans="1:14" ht="14.25">
      <c r="A6" s="86" t="s">
        <v>54</v>
      </c>
      <c r="B6" s="100" t="s">
        <v>263</v>
      </c>
      <c r="C6" s="98" t="s">
        <v>264</v>
      </c>
      <c r="D6" s="98" t="s">
        <v>265</v>
      </c>
      <c r="E6" s="95" t="s">
        <v>251</v>
      </c>
      <c r="F6" s="95" t="s">
        <v>54</v>
      </c>
      <c r="G6" s="95" t="s">
        <v>266</v>
      </c>
      <c r="H6" s="95" t="s">
        <v>266</v>
      </c>
      <c r="I6" s="95" t="s">
        <v>267</v>
      </c>
      <c r="J6" s="102">
        <v>162800</v>
      </c>
      <c r="K6" s="104">
        <v>10</v>
      </c>
      <c r="L6" s="102">
        <v>16280</v>
      </c>
      <c r="M6" s="101"/>
      <c r="N6" s="102"/>
    </row>
    <row r="7" spans="1:14" ht="14.25">
      <c r="A7" s="86" t="s">
        <v>56</v>
      </c>
      <c r="B7" s="100" t="s">
        <v>268</v>
      </c>
      <c r="C7" s="98" t="s">
        <v>269</v>
      </c>
      <c r="D7" s="98" t="s">
        <v>270</v>
      </c>
      <c r="E7" s="95" t="s">
        <v>251</v>
      </c>
      <c r="F7" s="95" t="s">
        <v>54</v>
      </c>
      <c r="G7" s="95" t="s">
        <v>271</v>
      </c>
      <c r="H7" s="95" t="s">
        <v>271</v>
      </c>
      <c r="I7" s="95" t="s">
        <v>272</v>
      </c>
      <c r="J7" s="97">
        <v>63000</v>
      </c>
      <c r="K7" s="104">
        <v>40</v>
      </c>
      <c r="L7" s="102">
        <v>25200</v>
      </c>
      <c r="M7" s="101"/>
      <c r="N7" s="102"/>
    </row>
    <row r="8" spans="1:14" ht="14.25">
      <c r="A8" s="86" t="s">
        <v>13</v>
      </c>
      <c r="B8" s="100" t="s">
        <v>273</v>
      </c>
      <c r="C8" s="98" t="s">
        <v>274</v>
      </c>
      <c r="D8" s="98" t="s">
        <v>275</v>
      </c>
      <c r="E8" s="95" t="s">
        <v>251</v>
      </c>
      <c r="F8" s="95" t="s">
        <v>54</v>
      </c>
      <c r="G8" s="95" t="s">
        <v>276</v>
      </c>
      <c r="H8" s="95" t="s">
        <v>276</v>
      </c>
      <c r="I8" s="95"/>
      <c r="J8" s="97">
        <v>76000</v>
      </c>
      <c r="K8" s="104">
        <v>20</v>
      </c>
      <c r="L8" s="102">
        <v>15200</v>
      </c>
      <c r="M8" s="97"/>
      <c r="N8" s="102"/>
    </row>
    <row r="9" spans="1:14" ht="14.25">
      <c r="A9" s="86" t="s">
        <v>14</v>
      </c>
      <c r="B9" s="100" t="s">
        <v>277</v>
      </c>
      <c r="C9" s="99" t="s">
        <v>278</v>
      </c>
      <c r="D9" s="98"/>
      <c r="E9" s="95" t="s">
        <v>251</v>
      </c>
      <c r="F9" s="95" t="s">
        <v>54</v>
      </c>
      <c r="G9" s="96"/>
      <c r="H9" s="96"/>
      <c r="I9" s="96"/>
      <c r="J9" s="97"/>
      <c r="K9" s="102"/>
      <c r="L9" s="97">
        <v>3000</v>
      </c>
      <c r="M9" s="97"/>
      <c r="N9" s="102">
        <v>0</v>
      </c>
    </row>
    <row r="10" spans="1:14" ht="14.25">
      <c r="A10" s="86"/>
      <c r="B10" s="87"/>
      <c r="C10" s="87"/>
      <c r="D10" s="87"/>
      <c r="E10" s="88"/>
      <c r="F10" s="88"/>
      <c r="G10" s="89"/>
      <c r="H10" s="89"/>
      <c r="I10" s="90"/>
      <c r="J10" s="91"/>
      <c r="K10" s="92"/>
      <c r="L10" s="91"/>
      <c r="M10" s="91"/>
      <c r="N10" s="87"/>
    </row>
    <row r="11" spans="1:14" ht="14.25">
      <c r="A11" s="86"/>
      <c r="B11" s="87"/>
      <c r="C11" s="87"/>
      <c r="D11" s="87"/>
      <c r="E11" s="88"/>
      <c r="F11" s="88"/>
      <c r="G11" s="89"/>
      <c r="H11" s="89"/>
      <c r="I11" s="90"/>
      <c r="J11" s="91"/>
      <c r="K11" s="92"/>
      <c r="L11" s="91"/>
      <c r="M11" s="91"/>
      <c r="N11" s="87"/>
    </row>
    <row r="12" spans="1:14" ht="14.25">
      <c r="A12" s="86"/>
      <c r="B12" s="87"/>
      <c r="C12" s="87"/>
      <c r="D12" s="87"/>
      <c r="E12" s="88"/>
      <c r="F12" s="88"/>
      <c r="G12" s="89"/>
      <c r="H12" s="89"/>
      <c r="I12" s="90"/>
      <c r="J12" s="80"/>
      <c r="K12" s="93"/>
      <c r="L12" s="91"/>
      <c r="M12" s="91"/>
      <c r="N12" s="87"/>
    </row>
    <row r="13" spans="1:14" ht="14.25">
      <c r="A13" s="71"/>
      <c r="B13" s="72"/>
      <c r="C13" s="72"/>
      <c r="D13" s="72"/>
      <c r="E13" s="72"/>
      <c r="F13" s="72"/>
      <c r="G13" s="77"/>
      <c r="H13" s="77"/>
      <c r="I13" s="78"/>
      <c r="J13" s="72"/>
      <c r="K13" s="72"/>
      <c r="L13" s="72"/>
      <c r="M13" s="91"/>
      <c r="N13" s="72"/>
    </row>
    <row r="14" spans="1:14" ht="14.25">
      <c r="A14" s="71"/>
      <c r="B14" s="72"/>
      <c r="C14" s="72"/>
      <c r="D14" s="72"/>
      <c r="E14" s="72"/>
      <c r="F14" s="72"/>
      <c r="G14" s="77"/>
      <c r="H14" s="77"/>
      <c r="I14" s="78"/>
      <c r="J14" s="72"/>
      <c r="K14" s="72"/>
      <c r="L14" s="72"/>
      <c r="M14" s="91"/>
      <c r="N14" s="72"/>
    </row>
    <row r="15" spans="1:14" ht="14.25">
      <c r="A15" s="71"/>
      <c r="B15" s="71"/>
      <c r="C15" s="84"/>
      <c r="D15" s="84"/>
      <c r="E15" s="79"/>
      <c r="F15" s="79"/>
      <c r="G15" s="85"/>
      <c r="H15" s="85"/>
      <c r="I15" s="83"/>
      <c r="J15" s="80"/>
      <c r="K15" s="81"/>
      <c r="L15" s="80"/>
      <c r="M15" s="91"/>
      <c r="N15" s="82"/>
    </row>
    <row r="16" spans="1:14" ht="14.25">
      <c r="A16" s="71"/>
      <c r="B16" s="72"/>
      <c r="C16" s="72"/>
      <c r="D16" s="72"/>
      <c r="E16" s="72"/>
      <c r="F16" s="72"/>
      <c r="G16" s="77"/>
      <c r="H16" s="77"/>
      <c r="I16" s="78"/>
      <c r="J16" s="72"/>
      <c r="K16" s="72"/>
      <c r="L16" s="72"/>
      <c r="M16" s="91"/>
      <c r="N16" s="72"/>
    </row>
    <row r="17" spans="1:14" ht="14.25">
      <c r="A17" s="71"/>
      <c r="B17" s="72"/>
      <c r="C17" s="72"/>
      <c r="D17" s="72"/>
      <c r="E17" s="72"/>
      <c r="F17" s="72"/>
      <c r="G17" s="77"/>
      <c r="H17" s="77"/>
      <c r="I17" s="78"/>
      <c r="J17" s="72"/>
      <c r="K17" s="72"/>
      <c r="L17" s="72"/>
      <c r="M17" s="91"/>
      <c r="N17" s="72"/>
    </row>
    <row r="18" spans="1:14" ht="14.25">
      <c r="A18" s="71"/>
      <c r="B18" s="72"/>
      <c r="C18" s="72"/>
      <c r="D18" s="72"/>
      <c r="E18" s="72"/>
      <c r="F18" s="72"/>
      <c r="G18" s="77"/>
      <c r="H18" s="77"/>
      <c r="I18" s="78"/>
      <c r="J18" s="72"/>
      <c r="K18" s="72"/>
      <c r="L18" s="72"/>
      <c r="M18" s="91"/>
      <c r="N18" s="72"/>
    </row>
    <row r="19" spans="1:14" ht="14.25">
      <c r="A19" s="71"/>
      <c r="B19" s="72"/>
      <c r="C19" s="72"/>
      <c r="D19" s="72"/>
      <c r="E19" s="72"/>
      <c r="F19" s="72"/>
      <c r="G19" s="77"/>
      <c r="H19" s="77"/>
      <c r="I19" s="78"/>
      <c r="J19" s="72"/>
      <c r="K19" s="72"/>
      <c r="L19" s="72"/>
      <c r="M19" s="91"/>
      <c r="N19" s="72"/>
    </row>
    <row r="20" spans="1:14" ht="14.25">
      <c r="A20" s="129" t="s">
        <v>252</v>
      </c>
      <c r="B20" s="130"/>
      <c r="C20" s="131"/>
      <c r="D20" s="72"/>
      <c r="E20" s="72"/>
      <c r="F20" s="72"/>
      <c r="G20" s="77"/>
      <c r="H20" s="77"/>
      <c r="I20" s="78"/>
      <c r="J20" s="76">
        <f>SUM(J6:J19)</f>
        <v>301800</v>
      </c>
      <c r="K20" s="76" t="s">
        <v>258</v>
      </c>
      <c r="L20" s="76">
        <f>SUM(L6:L19)</f>
        <v>59680</v>
      </c>
      <c r="M20" s="91"/>
      <c r="N20" s="72"/>
    </row>
    <row r="21" spans="1:14" ht="14.25">
      <c r="A21" s="129" t="s">
        <v>253</v>
      </c>
      <c r="B21" s="130"/>
      <c r="C21" s="131"/>
      <c r="D21" s="72"/>
      <c r="E21" s="72"/>
      <c r="F21" s="72"/>
      <c r="G21" s="77"/>
      <c r="H21" s="77"/>
      <c r="I21" s="78"/>
      <c r="J21" s="76">
        <f>J20</f>
        <v>301800</v>
      </c>
      <c r="K21" s="76" t="s">
        <v>259</v>
      </c>
      <c r="L21" s="76">
        <f>L20</f>
        <v>59680</v>
      </c>
      <c r="M21" s="91"/>
      <c r="N21" s="72"/>
    </row>
    <row r="22" spans="1:14" ht="14.25">
      <c r="A22" s="132" t="s">
        <v>260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70"/>
    </row>
    <row r="23" spans="1:14" ht="14.25">
      <c r="A23" s="134" t="s">
        <v>261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70"/>
    </row>
    <row r="26" spans="2:14" ht="14.25">
      <c r="B26" s="100" t="s">
        <v>263</v>
      </c>
      <c r="C26" s="98" t="s">
        <v>264</v>
      </c>
      <c r="D26" s="98" t="s">
        <v>265</v>
      </c>
      <c r="E26" s="95" t="s">
        <v>251</v>
      </c>
      <c r="F26" s="95"/>
      <c r="G26" s="95" t="s">
        <v>54</v>
      </c>
      <c r="H26" s="95" t="s">
        <v>266</v>
      </c>
      <c r="I26" s="95" t="s">
        <v>266</v>
      </c>
      <c r="J26" s="95" t="s">
        <v>267</v>
      </c>
      <c r="K26" s="97"/>
      <c r="L26" s="97"/>
      <c r="M26" s="102">
        <v>162800</v>
      </c>
      <c r="N26" s="101">
        <v>10</v>
      </c>
    </row>
    <row r="27" spans="2:14" ht="14.25">
      <c r="B27" s="100" t="s">
        <v>268</v>
      </c>
      <c r="C27" s="98" t="s">
        <v>269</v>
      </c>
      <c r="D27" s="98" t="s">
        <v>270</v>
      </c>
      <c r="E27" s="95" t="s">
        <v>251</v>
      </c>
      <c r="F27" s="95"/>
      <c r="G27" s="95" t="s">
        <v>54</v>
      </c>
      <c r="H27" s="95" t="s">
        <v>271</v>
      </c>
      <c r="I27" s="95" t="s">
        <v>271</v>
      </c>
      <c r="J27" s="103" t="s">
        <v>272</v>
      </c>
      <c r="K27" s="97"/>
      <c r="L27" s="97"/>
      <c r="M27" s="97">
        <v>63000</v>
      </c>
      <c r="N27" s="101">
        <v>40</v>
      </c>
    </row>
    <row r="28" spans="2:14" ht="14.25">
      <c r="B28" s="100" t="s">
        <v>273</v>
      </c>
      <c r="C28" s="98" t="s">
        <v>274</v>
      </c>
      <c r="D28" s="98" t="s">
        <v>275</v>
      </c>
      <c r="E28" s="95" t="s">
        <v>251</v>
      </c>
      <c r="F28" s="95"/>
      <c r="G28" s="95" t="s">
        <v>54</v>
      </c>
      <c r="H28" s="95" t="s">
        <v>276</v>
      </c>
      <c r="I28" s="95" t="s">
        <v>276</v>
      </c>
      <c r="J28" s="103"/>
      <c r="K28" s="97"/>
      <c r="L28" s="97"/>
      <c r="M28" s="97">
        <v>76000</v>
      </c>
      <c r="N28" s="97">
        <v>20</v>
      </c>
    </row>
    <row r="29" spans="2:14" ht="14.25">
      <c r="B29" s="100" t="s">
        <v>277</v>
      </c>
      <c r="C29" s="99" t="s">
        <v>278</v>
      </c>
      <c r="D29" s="98"/>
      <c r="E29" s="95" t="s">
        <v>251</v>
      </c>
      <c r="F29" s="95"/>
      <c r="G29" s="95" t="s">
        <v>54</v>
      </c>
      <c r="H29" s="96"/>
      <c r="I29" s="96"/>
      <c r="J29" s="96"/>
      <c r="K29" s="97"/>
      <c r="L29" s="97"/>
      <c r="M29" s="97"/>
      <c r="N29" s="97"/>
    </row>
  </sheetData>
  <sheetProtection/>
  <mergeCells count="10">
    <mergeCell ref="A21:C21"/>
    <mergeCell ref="A22:M22"/>
    <mergeCell ref="A23:M23"/>
    <mergeCell ref="A4:I4"/>
    <mergeCell ref="A1:N1"/>
    <mergeCell ref="A2:L2"/>
    <mergeCell ref="M2:N2"/>
    <mergeCell ref="L3:N3"/>
    <mergeCell ref="L4:N4"/>
    <mergeCell ref="A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115" zoomScaleSheetLayoutView="115" zoomScalePageLayoutView="0" workbookViewId="0" topLeftCell="A1">
      <selection activeCell="C11" sqref="C10:C11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11.25390625" style="0" customWidth="1"/>
    <col min="4" max="4" width="22.25390625" style="0" customWidth="1"/>
    <col min="5" max="5" width="5.25390625" style="4" customWidth="1"/>
    <col min="6" max="6" width="4.875" style="4" customWidth="1"/>
    <col min="7" max="7" width="8.25390625" style="4" customWidth="1"/>
    <col min="8" max="8" width="8.75390625" style="4" customWidth="1"/>
    <col min="9" max="9" width="5.375" style="0" customWidth="1"/>
    <col min="10" max="10" width="5.125" style="0" customWidth="1"/>
    <col min="11" max="11" width="12.00390625" style="0" customWidth="1"/>
    <col min="12" max="12" width="7.125" style="3" customWidth="1"/>
    <col min="13" max="13" width="12.125" style="0" customWidth="1"/>
    <col min="14" max="14" width="5.75390625" style="0" customWidth="1"/>
  </cols>
  <sheetData>
    <row r="1" spans="1:14" ht="31.5" customHeight="1">
      <c r="A1" s="157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" customHeight="1">
      <c r="A2" s="5"/>
      <c r="B2" s="5"/>
      <c r="C2" s="5"/>
      <c r="D2" s="5"/>
      <c r="E2" s="5"/>
      <c r="F2" s="159" t="s">
        <v>126</v>
      </c>
      <c r="G2" s="159"/>
      <c r="H2" s="159"/>
      <c r="I2" s="159"/>
      <c r="J2" s="6"/>
      <c r="K2" s="6"/>
      <c r="L2" s="160"/>
      <c r="M2" s="160"/>
      <c r="N2" s="160"/>
    </row>
    <row r="3" spans="1:14" ht="19.5" customHeight="1">
      <c r="A3" s="161" t="s">
        <v>125</v>
      </c>
      <c r="B3" s="162"/>
      <c r="C3" s="162"/>
      <c r="D3" s="162"/>
      <c r="E3" s="162"/>
      <c r="F3" s="22"/>
      <c r="G3" s="28"/>
      <c r="H3" s="28"/>
      <c r="I3" s="7"/>
      <c r="J3" s="7"/>
      <c r="K3" s="163" t="s">
        <v>26</v>
      </c>
      <c r="L3" s="164"/>
      <c r="M3" s="164"/>
      <c r="N3" s="164"/>
    </row>
    <row r="4" spans="1:14" ht="14.25">
      <c r="A4" s="151" t="s">
        <v>1</v>
      </c>
      <c r="B4" s="151" t="s">
        <v>2</v>
      </c>
      <c r="C4" s="151" t="s">
        <v>3</v>
      </c>
      <c r="D4" s="151" t="s">
        <v>4</v>
      </c>
      <c r="E4" s="154" t="s">
        <v>27</v>
      </c>
      <c r="F4" s="151" t="s">
        <v>5</v>
      </c>
      <c r="G4" s="155" t="s">
        <v>28</v>
      </c>
      <c r="H4" s="151" t="s">
        <v>6</v>
      </c>
      <c r="I4" s="150" t="s">
        <v>7</v>
      </c>
      <c r="J4" s="150"/>
      <c r="K4" s="150" t="s">
        <v>29</v>
      </c>
      <c r="L4" s="150"/>
      <c r="M4" s="150"/>
      <c r="N4" s="151" t="s">
        <v>8</v>
      </c>
    </row>
    <row r="5" spans="1:14" ht="14.25">
      <c r="A5" s="151"/>
      <c r="B5" s="151"/>
      <c r="C5" s="151"/>
      <c r="D5" s="151"/>
      <c r="E5" s="154"/>
      <c r="F5" s="151"/>
      <c r="G5" s="156"/>
      <c r="H5" s="151"/>
      <c r="I5" s="8" t="s">
        <v>9</v>
      </c>
      <c r="J5" s="8" t="s">
        <v>10</v>
      </c>
      <c r="K5" s="8" t="s">
        <v>11</v>
      </c>
      <c r="L5" s="8" t="s">
        <v>30</v>
      </c>
      <c r="M5" s="8" t="s">
        <v>12</v>
      </c>
      <c r="N5" s="151"/>
    </row>
    <row r="6" spans="1:14" ht="14.25">
      <c r="A6" s="1">
        <v>1</v>
      </c>
      <c r="B6" s="9" t="s">
        <v>211</v>
      </c>
      <c r="C6" s="9" t="s">
        <v>77</v>
      </c>
      <c r="D6" s="9" t="s">
        <v>78</v>
      </c>
      <c r="E6" s="18" t="s">
        <v>33</v>
      </c>
      <c r="F6" s="23">
        <v>1</v>
      </c>
      <c r="G6" s="18"/>
      <c r="H6" s="18"/>
      <c r="I6" s="2"/>
      <c r="J6" s="2"/>
      <c r="K6" s="2">
        <v>20000</v>
      </c>
      <c r="L6" s="1">
        <v>50</v>
      </c>
      <c r="M6" s="10">
        <f>K6*L6/100</f>
        <v>10000</v>
      </c>
      <c r="N6" s="11" t="s">
        <v>84</v>
      </c>
    </row>
    <row r="7" spans="1:14" ht="14.25">
      <c r="A7" s="1">
        <v>2</v>
      </c>
      <c r="B7" s="9" t="s">
        <v>79</v>
      </c>
      <c r="C7" s="9" t="s">
        <v>212</v>
      </c>
      <c r="D7" s="9" t="s">
        <v>80</v>
      </c>
      <c r="E7" s="18" t="s">
        <v>34</v>
      </c>
      <c r="F7" s="23"/>
      <c r="G7" s="18" t="s">
        <v>81</v>
      </c>
      <c r="H7" s="18" t="s">
        <v>81</v>
      </c>
      <c r="I7" s="2"/>
      <c r="J7" s="2"/>
      <c r="K7" s="2">
        <v>25000</v>
      </c>
      <c r="L7" s="1">
        <v>50</v>
      </c>
      <c r="M7" s="10">
        <f aca="true" t="shared" si="0" ref="M7:M23">K7*L7/100</f>
        <v>12500</v>
      </c>
      <c r="N7" s="11" t="s">
        <v>89</v>
      </c>
    </row>
    <row r="8" spans="1:14" ht="14.25">
      <c r="A8" s="1">
        <v>3</v>
      </c>
      <c r="B8" s="9" t="s">
        <v>219</v>
      </c>
      <c r="C8" s="9" t="s">
        <v>82</v>
      </c>
      <c r="D8" s="9"/>
      <c r="E8" s="18" t="s">
        <v>83</v>
      </c>
      <c r="F8" s="23">
        <v>1</v>
      </c>
      <c r="G8" s="18"/>
      <c r="H8" s="18"/>
      <c r="I8" s="2"/>
      <c r="J8" s="2"/>
      <c r="K8" s="2">
        <v>40000</v>
      </c>
      <c r="L8" s="1">
        <v>100</v>
      </c>
      <c r="M8" s="10">
        <f t="shared" si="0"/>
        <v>40000</v>
      </c>
      <c r="N8" s="11" t="s">
        <v>90</v>
      </c>
    </row>
    <row r="9" spans="1:14" ht="14.25">
      <c r="A9" s="1">
        <v>4</v>
      </c>
      <c r="B9" s="9" t="s">
        <v>85</v>
      </c>
      <c r="C9" s="9" t="s">
        <v>86</v>
      </c>
      <c r="D9" s="9"/>
      <c r="E9" s="18" t="s">
        <v>87</v>
      </c>
      <c r="F9" s="23">
        <v>2</v>
      </c>
      <c r="G9" s="18" t="s">
        <v>93</v>
      </c>
      <c r="H9" s="18" t="s">
        <v>93</v>
      </c>
      <c r="I9" s="2"/>
      <c r="J9" s="2"/>
      <c r="K9" s="2">
        <v>120000</v>
      </c>
      <c r="L9" s="1">
        <v>100</v>
      </c>
      <c r="M9" s="10">
        <f t="shared" si="0"/>
        <v>120000</v>
      </c>
      <c r="N9" s="11" t="s">
        <v>92</v>
      </c>
    </row>
    <row r="10" spans="1:14" ht="14.25">
      <c r="A10" s="1">
        <v>5</v>
      </c>
      <c r="B10" s="9" t="s">
        <v>213</v>
      </c>
      <c r="C10" s="9" t="s">
        <v>94</v>
      </c>
      <c r="D10" s="9"/>
      <c r="E10" s="18" t="s">
        <v>95</v>
      </c>
      <c r="F10" s="23">
        <v>2</v>
      </c>
      <c r="G10" s="18" t="s">
        <v>93</v>
      </c>
      <c r="H10" s="18" t="s">
        <v>93</v>
      </c>
      <c r="I10" s="2"/>
      <c r="J10" s="2"/>
      <c r="K10" s="2">
        <v>40000</v>
      </c>
      <c r="L10" s="1">
        <v>100</v>
      </c>
      <c r="M10" s="10">
        <f t="shared" si="0"/>
        <v>40000</v>
      </c>
      <c r="N10" s="11" t="s">
        <v>92</v>
      </c>
    </row>
    <row r="11" spans="1:14" ht="14.25">
      <c r="A11" s="1">
        <v>6</v>
      </c>
      <c r="B11" s="9" t="s">
        <v>85</v>
      </c>
      <c r="C11" s="9" t="s">
        <v>96</v>
      </c>
      <c r="D11" s="9"/>
      <c r="E11" s="18" t="s">
        <v>34</v>
      </c>
      <c r="F11" s="23">
        <v>1</v>
      </c>
      <c r="G11" s="18"/>
      <c r="H11" s="18"/>
      <c r="I11" s="2"/>
      <c r="J11" s="2"/>
      <c r="K11" s="2">
        <v>30000</v>
      </c>
      <c r="L11" s="1">
        <v>100</v>
      </c>
      <c r="M11" s="10">
        <f t="shared" si="0"/>
        <v>30000</v>
      </c>
      <c r="N11" s="11" t="s">
        <v>91</v>
      </c>
    </row>
    <row r="12" spans="1:14" ht="14.25">
      <c r="A12" s="1">
        <v>7</v>
      </c>
      <c r="B12" s="9" t="s">
        <v>97</v>
      </c>
      <c r="C12" s="9"/>
      <c r="D12" s="9"/>
      <c r="E12" s="18" t="s">
        <v>98</v>
      </c>
      <c r="F12" s="23">
        <v>3</v>
      </c>
      <c r="G12" s="18"/>
      <c r="H12" s="18"/>
      <c r="I12" s="2"/>
      <c r="J12" s="2"/>
      <c r="K12" s="2">
        <v>4500</v>
      </c>
      <c r="L12" s="1">
        <v>100</v>
      </c>
      <c r="M12" s="10">
        <f t="shared" si="0"/>
        <v>4500</v>
      </c>
      <c r="N12" s="11" t="s">
        <v>91</v>
      </c>
    </row>
    <row r="13" spans="1:14" ht="14.25">
      <c r="A13" s="1">
        <v>8</v>
      </c>
      <c r="B13" s="9" t="s">
        <v>99</v>
      </c>
      <c r="C13" s="9"/>
      <c r="D13" s="9"/>
      <c r="E13" s="18" t="s">
        <v>95</v>
      </c>
      <c r="F13" s="23">
        <v>1</v>
      </c>
      <c r="G13" s="18"/>
      <c r="H13" s="18"/>
      <c r="I13" s="2"/>
      <c r="J13" s="2"/>
      <c r="K13" s="2">
        <v>3000</v>
      </c>
      <c r="L13" s="1">
        <v>100</v>
      </c>
      <c r="M13" s="10">
        <f t="shared" si="0"/>
        <v>3000</v>
      </c>
      <c r="N13" s="11" t="s">
        <v>91</v>
      </c>
    </row>
    <row r="14" spans="1:14" ht="14.25">
      <c r="A14" s="1">
        <v>9</v>
      </c>
      <c r="B14" s="9" t="s">
        <v>214</v>
      </c>
      <c r="C14" s="9"/>
      <c r="D14" s="9"/>
      <c r="E14" s="18" t="s">
        <v>98</v>
      </c>
      <c r="F14" s="23">
        <v>3</v>
      </c>
      <c r="G14" s="18"/>
      <c r="H14" s="18"/>
      <c r="I14" s="2"/>
      <c r="J14" s="2"/>
      <c r="K14" s="10">
        <v>4500</v>
      </c>
      <c r="L14" s="1">
        <v>100</v>
      </c>
      <c r="M14" s="10">
        <f t="shared" si="0"/>
        <v>4500</v>
      </c>
      <c r="N14" s="11" t="s">
        <v>91</v>
      </c>
    </row>
    <row r="15" spans="1:14" ht="14.25">
      <c r="A15" s="1">
        <v>10</v>
      </c>
      <c r="B15" s="9" t="s">
        <v>100</v>
      </c>
      <c r="C15" s="9" t="s">
        <v>101</v>
      </c>
      <c r="D15" s="9" t="s">
        <v>102</v>
      </c>
      <c r="E15" s="18" t="s">
        <v>33</v>
      </c>
      <c r="F15" s="23">
        <v>1</v>
      </c>
      <c r="G15" s="18"/>
      <c r="H15" s="18"/>
      <c r="I15" s="2"/>
      <c r="J15" s="2"/>
      <c r="K15" s="10">
        <v>150000</v>
      </c>
      <c r="L15" s="49">
        <v>50</v>
      </c>
      <c r="M15" s="10">
        <f t="shared" si="0"/>
        <v>75000</v>
      </c>
      <c r="N15" s="11" t="s">
        <v>91</v>
      </c>
    </row>
    <row r="16" spans="1:14" ht="14.25">
      <c r="A16" s="1">
        <v>11</v>
      </c>
      <c r="B16" s="9" t="s">
        <v>100</v>
      </c>
      <c r="C16" s="9" t="s">
        <v>103</v>
      </c>
      <c r="D16" s="9" t="s">
        <v>104</v>
      </c>
      <c r="E16" s="18" t="s">
        <v>33</v>
      </c>
      <c r="F16" s="23">
        <v>1</v>
      </c>
      <c r="G16" s="18"/>
      <c r="H16" s="18"/>
      <c r="I16" s="2"/>
      <c r="J16" s="2"/>
      <c r="K16" s="10">
        <v>48000</v>
      </c>
      <c r="L16" s="1">
        <v>50</v>
      </c>
      <c r="M16" s="10">
        <f t="shared" si="0"/>
        <v>24000</v>
      </c>
      <c r="N16" s="11" t="s">
        <v>91</v>
      </c>
    </row>
    <row r="17" spans="1:14" ht="14.25">
      <c r="A17" s="1">
        <v>12</v>
      </c>
      <c r="B17" s="9" t="s">
        <v>105</v>
      </c>
      <c r="C17" s="9"/>
      <c r="D17" s="9" t="s">
        <v>106</v>
      </c>
      <c r="E17" s="18" t="s">
        <v>95</v>
      </c>
      <c r="F17" s="23">
        <v>1</v>
      </c>
      <c r="G17" s="18"/>
      <c r="H17" s="18"/>
      <c r="I17" s="2"/>
      <c r="J17" s="2"/>
      <c r="K17" s="10">
        <v>58000</v>
      </c>
      <c r="L17" s="1">
        <v>30</v>
      </c>
      <c r="M17" s="10">
        <f t="shared" si="0"/>
        <v>17400</v>
      </c>
      <c r="N17" s="11" t="s">
        <v>91</v>
      </c>
    </row>
    <row r="18" spans="1:14" ht="14.25">
      <c r="A18" s="1">
        <v>13</v>
      </c>
      <c r="B18" s="9" t="s">
        <v>107</v>
      </c>
      <c r="C18" s="9" t="s">
        <v>108</v>
      </c>
      <c r="D18" s="9" t="s">
        <v>110</v>
      </c>
      <c r="E18" s="18" t="s">
        <v>95</v>
      </c>
      <c r="F18" s="23">
        <v>1</v>
      </c>
      <c r="G18" s="18" t="s">
        <v>109</v>
      </c>
      <c r="H18" s="18" t="s">
        <v>109</v>
      </c>
      <c r="I18" s="2"/>
      <c r="J18" s="2"/>
      <c r="K18" s="10">
        <v>72000</v>
      </c>
      <c r="L18" s="1">
        <v>35</v>
      </c>
      <c r="M18" s="10">
        <f t="shared" si="0"/>
        <v>25200</v>
      </c>
      <c r="N18" s="11" t="s">
        <v>91</v>
      </c>
    </row>
    <row r="19" spans="1:14" ht="14.25">
      <c r="A19" s="1">
        <v>14</v>
      </c>
      <c r="B19" s="9" t="s">
        <v>111</v>
      </c>
      <c r="C19" s="9" t="s">
        <v>112</v>
      </c>
      <c r="D19" s="9"/>
      <c r="E19" s="18" t="s">
        <v>95</v>
      </c>
      <c r="F19" s="23">
        <v>1</v>
      </c>
      <c r="G19" s="18"/>
      <c r="H19" s="18"/>
      <c r="I19" s="2"/>
      <c r="J19" s="2"/>
      <c r="K19" s="10">
        <v>75000</v>
      </c>
      <c r="L19" s="1">
        <v>30</v>
      </c>
      <c r="M19" s="10">
        <f t="shared" si="0"/>
        <v>22500</v>
      </c>
      <c r="N19" s="11" t="s">
        <v>91</v>
      </c>
    </row>
    <row r="20" spans="1:14" ht="14.25">
      <c r="A20" s="1">
        <v>15</v>
      </c>
      <c r="B20" s="9" t="s">
        <v>113</v>
      </c>
      <c r="C20" s="9"/>
      <c r="D20" s="9"/>
      <c r="E20" s="18" t="s">
        <v>95</v>
      </c>
      <c r="F20" s="23">
        <v>1</v>
      </c>
      <c r="G20" s="18"/>
      <c r="H20" s="23"/>
      <c r="I20" s="2"/>
      <c r="J20" s="2"/>
      <c r="K20" s="10">
        <v>85000</v>
      </c>
      <c r="L20" s="1">
        <v>35</v>
      </c>
      <c r="M20" s="10">
        <f t="shared" si="0"/>
        <v>29750</v>
      </c>
      <c r="N20" s="11" t="s">
        <v>91</v>
      </c>
    </row>
    <row r="21" spans="1:14" ht="14.25">
      <c r="A21" s="1">
        <v>16</v>
      </c>
      <c r="B21" s="9" t="s">
        <v>114</v>
      </c>
      <c r="C21" s="9" t="s">
        <v>115</v>
      </c>
      <c r="D21" s="9" t="s">
        <v>116</v>
      </c>
      <c r="E21" s="18" t="s">
        <v>95</v>
      </c>
      <c r="F21" s="23">
        <v>1</v>
      </c>
      <c r="G21" s="18"/>
      <c r="H21" s="23"/>
      <c r="I21" s="2"/>
      <c r="J21" s="2"/>
      <c r="K21" s="10">
        <v>30000</v>
      </c>
      <c r="L21" s="1">
        <v>30</v>
      </c>
      <c r="M21" s="10">
        <f t="shared" si="0"/>
        <v>9000</v>
      </c>
      <c r="N21" s="11" t="s">
        <v>91</v>
      </c>
    </row>
    <row r="22" spans="1:14" ht="14.25">
      <c r="A22" s="1">
        <v>17</v>
      </c>
      <c r="B22" s="9" t="s">
        <v>118</v>
      </c>
      <c r="C22" s="9" t="s">
        <v>117</v>
      </c>
      <c r="D22" s="9"/>
      <c r="E22" s="18"/>
      <c r="F22" s="23"/>
      <c r="G22" s="18" t="s">
        <v>119</v>
      </c>
      <c r="H22" s="18" t="s">
        <v>119</v>
      </c>
      <c r="I22" s="2"/>
      <c r="J22" s="2"/>
      <c r="K22" s="10">
        <v>30000</v>
      </c>
      <c r="L22" s="1">
        <v>50</v>
      </c>
      <c r="M22" s="10">
        <f t="shared" si="0"/>
        <v>15000</v>
      </c>
      <c r="N22" s="11" t="s">
        <v>91</v>
      </c>
    </row>
    <row r="23" spans="1:14" ht="14.25">
      <c r="A23" s="1">
        <v>18</v>
      </c>
      <c r="B23" s="9" t="s">
        <v>120</v>
      </c>
      <c r="C23" s="9" t="s">
        <v>122</v>
      </c>
      <c r="D23" s="9"/>
      <c r="E23" s="18" t="s">
        <v>121</v>
      </c>
      <c r="F23" s="23">
        <v>1</v>
      </c>
      <c r="G23" s="18"/>
      <c r="H23" s="23"/>
      <c r="I23" s="2"/>
      <c r="J23" s="2"/>
      <c r="K23" s="10">
        <v>20000</v>
      </c>
      <c r="L23" s="1">
        <v>100</v>
      </c>
      <c r="M23" s="10">
        <f t="shared" si="0"/>
        <v>20000</v>
      </c>
      <c r="N23" s="11" t="s">
        <v>91</v>
      </c>
    </row>
    <row r="24" spans="1:14" ht="14.25">
      <c r="A24" s="1">
        <v>19</v>
      </c>
      <c r="B24" s="9" t="s">
        <v>123</v>
      </c>
      <c r="C24" s="9" t="s">
        <v>124</v>
      </c>
      <c r="D24" s="9"/>
      <c r="E24" s="18" t="s">
        <v>34</v>
      </c>
      <c r="F24" s="23">
        <v>17</v>
      </c>
      <c r="G24" s="18"/>
      <c r="H24" s="23"/>
      <c r="I24" s="2"/>
      <c r="J24" s="2"/>
      <c r="K24" s="10">
        <v>20400</v>
      </c>
      <c r="L24" s="1">
        <v>20</v>
      </c>
      <c r="M24" s="10">
        <f>K24*L24/100</f>
        <v>4080</v>
      </c>
      <c r="N24" s="11" t="s">
        <v>91</v>
      </c>
    </row>
    <row r="25" spans="1:14" ht="14.25">
      <c r="A25" s="1">
        <v>20</v>
      </c>
      <c r="B25" s="9" t="s">
        <v>128</v>
      </c>
      <c r="C25" s="9" t="s">
        <v>130</v>
      </c>
      <c r="D25" s="9"/>
      <c r="E25" s="18" t="s">
        <v>83</v>
      </c>
      <c r="F25" s="23">
        <v>1</v>
      </c>
      <c r="G25" s="18"/>
      <c r="H25" s="18"/>
      <c r="I25" s="2"/>
      <c r="J25" s="2"/>
      <c r="K25" s="2">
        <v>145000</v>
      </c>
      <c r="L25" s="1">
        <v>100</v>
      </c>
      <c r="M25" s="10">
        <f>K25*L25/100</f>
        <v>145000</v>
      </c>
      <c r="N25" s="11" t="s">
        <v>91</v>
      </c>
    </row>
    <row r="26" spans="1:14" ht="14.25">
      <c r="A26" s="142" t="s">
        <v>35</v>
      </c>
      <c r="B26" s="152"/>
      <c r="C26" s="152"/>
      <c r="D26" s="153"/>
      <c r="E26" s="19"/>
      <c r="F26" s="12"/>
      <c r="G26" s="29"/>
      <c r="H26" s="31"/>
      <c r="I26" s="10"/>
      <c r="J26" s="10"/>
      <c r="K26" s="10">
        <f>SUM(K6:K25)</f>
        <v>1020400</v>
      </c>
      <c r="L26" s="10"/>
      <c r="M26" s="10">
        <f>SUM(M6:M25)</f>
        <v>651430</v>
      </c>
      <c r="N26" s="11"/>
    </row>
    <row r="27" spans="1:14" ht="14.25">
      <c r="A27" s="145" t="s">
        <v>32</v>
      </c>
      <c r="B27" s="145"/>
      <c r="C27" s="145"/>
      <c r="D27" s="13"/>
      <c r="E27" s="20"/>
      <c r="F27" s="14"/>
      <c r="G27" s="30"/>
      <c r="H27" s="32"/>
      <c r="I27" s="146" t="s">
        <v>208</v>
      </c>
      <c r="J27" s="147"/>
      <c r="K27" s="147"/>
      <c r="L27" s="147"/>
      <c r="M27" s="147"/>
      <c r="N27" s="147"/>
    </row>
    <row r="28" spans="1:14" ht="14.25">
      <c r="A28" s="148" t="s">
        <v>127</v>
      </c>
      <c r="B28" s="149"/>
      <c r="C28" s="149"/>
      <c r="D28" s="149"/>
      <c r="E28" s="21"/>
      <c r="F28" s="14"/>
      <c r="G28" s="30"/>
      <c r="H28" s="32"/>
      <c r="I28" s="15"/>
      <c r="J28" s="16"/>
      <c r="K28" s="16"/>
      <c r="L28" s="15"/>
      <c r="M28" s="16"/>
      <c r="N28" s="17"/>
    </row>
    <row r="29" spans="1:14" ht="30.75" customHeight="1">
      <c r="A29" s="157" t="s">
        <v>25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1:14" ht="15" customHeight="1">
      <c r="A30" s="5"/>
      <c r="B30" s="5"/>
      <c r="C30" s="5"/>
      <c r="D30" s="5"/>
      <c r="E30" s="5"/>
      <c r="F30" s="159" t="s">
        <v>126</v>
      </c>
      <c r="G30" s="159"/>
      <c r="H30" s="159"/>
      <c r="I30" s="159"/>
      <c r="J30" s="6"/>
      <c r="K30" s="6"/>
      <c r="L30" s="160"/>
      <c r="M30" s="160"/>
      <c r="N30" s="160"/>
    </row>
    <row r="31" spans="1:14" ht="15" customHeight="1">
      <c r="A31" s="161" t="s">
        <v>125</v>
      </c>
      <c r="B31" s="162"/>
      <c r="C31" s="162"/>
      <c r="D31" s="162"/>
      <c r="E31" s="162"/>
      <c r="F31" s="22"/>
      <c r="G31" s="28"/>
      <c r="H31" s="28"/>
      <c r="I31" s="7"/>
      <c r="J31" s="7"/>
      <c r="K31" s="163" t="s">
        <v>26</v>
      </c>
      <c r="L31" s="164"/>
      <c r="M31" s="164"/>
      <c r="N31" s="164"/>
    </row>
    <row r="32" spans="1:14" ht="15" customHeight="1">
      <c r="A32" s="151" t="s">
        <v>1</v>
      </c>
      <c r="B32" s="151" t="s">
        <v>2</v>
      </c>
      <c r="C32" s="151" t="s">
        <v>3</v>
      </c>
      <c r="D32" s="151" t="s">
        <v>4</v>
      </c>
      <c r="E32" s="154" t="s">
        <v>27</v>
      </c>
      <c r="F32" s="151" t="s">
        <v>5</v>
      </c>
      <c r="G32" s="155" t="s">
        <v>28</v>
      </c>
      <c r="H32" s="151" t="s">
        <v>6</v>
      </c>
      <c r="I32" s="150" t="s">
        <v>7</v>
      </c>
      <c r="J32" s="150"/>
      <c r="K32" s="150" t="s">
        <v>29</v>
      </c>
      <c r="L32" s="150"/>
      <c r="M32" s="150"/>
      <c r="N32" s="151" t="s">
        <v>8</v>
      </c>
    </row>
    <row r="33" spans="1:14" ht="15" customHeight="1">
      <c r="A33" s="151"/>
      <c r="B33" s="151"/>
      <c r="C33" s="151"/>
      <c r="D33" s="151"/>
      <c r="E33" s="154"/>
      <c r="F33" s="151"/>
      <c r="G33" s="156"/>
      <c r="H33" s="151"/>
      <c r="I33" s="8" t="s">
        <v>9</v>
      </c>
      <c r="J33" s="8" t="s">
        <v>10</v>
      </c>
      <c r="K33" s="8" t="s">
        <v>11</v>
      </c>
      <c r="L33" s="8" t="s">
        <v>30</v>
      </c>
      <c r="M33" s="8" t="s">
        <v>12</v>
      </c>
      <c r="N33" s="151"/>
    </row>
    <row r="34" spans="1:14" ht="15" customHeight="1">
      <c r="A34" s="1">
        <v>21</v>
      </c>
      <c r="B34" s="9" t="s">
        <v>131</v>
      </c>
      <c r="C34" s="9" t="s">
        <v>132</v>
      </c>
      <c r="D34" s="9" t="s">
        <v>133</v>
      </c>
      <c r="E34" s="18" t="s">
        <v>34</v>
      </c>
      <c r="F34" s="23">
        <v>1</v>
      </c>
      <c r="G34" s="51" t="s">
        <v>134</v>
      </c>
      <c r="H34" s="51" t="s">
        <v>134</v>
      </c>
      <c r="I34" s="2"/>
      <c r="J34" s="2"/>
      <c r="K34" s="2">
        <v>580000</v>
      </c>
      <c r="L34" s="1">
        <v>40</v>
      </c>
      <c r="M34" s="10">
        <f>K34*L34/100</f>
        <v>232000</v>
      </c>
      <c r="N34" s="11" t="s">
        <v>184</v>
      </c>
    </row>
    <row r="35" spans="1:14" ht="15" customHeight="1">
      <c r="A35" s="1">
        <v>22</v>
      </c>
      <c r="B35" s="9" t="s">
        <v>135</v>
      </c>
      <c r="C35" s="9" t="s">
        <v>136</v>
      </c>
      <c r="D35" s="9" t="s">
        <v>138</v>
      </c>
      <c r="E35" s="18" t="s">
        <v>34</v>
      </c>
      <c r="F35" s="23">
        <v>1</v>
      </c>
      <c r="G35" s="51" t="s">
        <v>137</v>
      </c>
      <c r="H35" s="51" t="s">
        <v>137</v>
      </c>
      <c r="I35" s="2"/>
      <c r="J35" s="2"/>
      <c r="K35" s="2">
        <v>810000</v>
      </c>
      <c r="L35" s="1">
        <v>60</v>
      </c>
      <c r="M35" s="10">
        <f aca="true" t="shared" si="1" ref="M35:M51">K35*L35/100</f>
        <v>486000</v>
      </c>
      <c r="N35" s="11" t="s">
        <v>184</v>
      </c>
    </row>
    <row r="36" spans="1:14" ht="15" customHeight="1">
      <c r="A36" s="1">
        <v>23</v>
      </c>
      <c r="B36" s="9" t="s">
        <v>185</v>
      </c>
      <c r="C36" s="9" t="s">
        <v>139</v>
      </c>
      <c r="D36" s="9" t="s">
        <v>140</v>
      </c>
      <c r="E36" s="18" t="s">
        <v>34</v>
      </c>
      <c r="F36" s="23">
        <v>1</v>
      </c>
      <c r="G36" s="51" t="s">
        <v>141</v>
      </c>
      <c r="H36" s="51" t="s">
        <v>141</v>
      </c>
      <c r="I36" s="2"/>
      <c r="J36" s="2"/>
      <c r="K36" s="2">
        <v>68600</v>
      </c>
      <c r="L36" s="1">
        <v>30</v>
      </c>
      <c r="M36" s="10">
        <f t="shared" si="1"/>
        <v>20580</v>
      </c>
      <c r="N36" s="11" t="s">
        <v>183</v>
      </c>
    </row>
    <row r="37" spans="1:14" ht="15" customHeight="1">
      <c r="A37" s="1">
        <v>24</v>
      </c>
      <c r="B37" s="9" t="s">
        <v>185</v>
      </c>
      <c r="C37" s="50" t="s">
        <v>221</v>
      </c>
      <c r="D37" s="9" t="s">
        <v>143</v>
      </c>
      <c r="E37" s="18" t="s">
        <v>95</v>
      </c>
      <c r="F37" s="23">
        <v>1</v>
      </c>
      <c r="G37" s="51" t="s">
        <v>142</v>
      </c>
      <c r="H37" s="51" t="s">
        <v>142</v>
      </c>
      <c r="I37" s="2"/>
      <c r="J37" s="2"/>
      <c r="K37" s="2">
        <v>12000</v>
      </c>
      <c r="L37" s="1">
        <v>60</v>
      </c>
      <c r="M37" s="10">
        <f t="shared" si="1"/>
        <v>7200</v>
      </c>
      <c r="N37" s="11" t="s">
        <v>183</v>
      </c>
    </row>
    <row r="38" spans="1:14" ht="15" customHeight="1">
      <c r="A38" s="1">
        <v>25</v>
      </c>
      <c r="B38" s="9" t="s">
        <v>144</v>
      </c>
      <c r="C38" s="9" t="s">
        <v>145</v>
      </c>
      <c r="D38" s="9" t="s">
        <v>147</v>
      </c>
      <c r="E38" s="18" t="s">
        <v>34</v>
      </c>
      <c r="F38" s="23">
        <v>1</v>
      </c>
      <c r="G38" s="51" t="s">
        <v>146</v>
      </c>
      <c r="H38" s="51" t="s">
        <v>146</v>
      </c>
      <c r="I38" s="2"/>
      <c r="J38" s="2"/>
      <c r="K38" s="2">
        <v>50000</v>
      </c>
      <c r="L38" s="1">
        <v>45</v>
      </c>
      <c r="M38" s="10">
        <f t="shared" si="1"/>
        <v>22500</v>
      </c>
      <c r="N38" s="11" t="s">
        <v>183</v>
      </c>
    </row>
    <row r="39" spans="1:14" ht="15" customHeight="1">
      <c r="A39" s="1">
        <v>26</v>
      </c>
      <c r="B39" s="9" t="s">
        <v>148</v>
      </c>
      <c r="C39" s="9" t="s">
        <v>149</v>
      </c>
      <c r="D39" s="9" t="s">
        <v>143</v>
      </c>
      <c r="E39" s="18" t="s">
        <v>34</v>
      </c>
      <c r="F39" s="23">
        <v>1</v>
      </c>
      <c r="G39" s="51" t="s">
        <v>150</v>
      </c>
      <c r="H39" s="51" t="s">
        <v>150</v>
      </c>
      <c r="I39" s="2"/>
      <c r="J39" s="2"/>
      <c r="K39" s="2">
        <v>49500</v>
      </c>
      <c r="L39" s="1">
        <v>45</v>
      </c>
      <c r="M39" s="10">
        <f t="shared" si="1"/>
        <v>22275</v>
      </c>
      <c r="N39" s="11" t="s">
        <v>183</v>
      </c>
    </row>
    <row r="40" spans="1:14" ht="15" customHeight="1">
      <c r="A40" s="1">
        <v>27</v>
      </c>
      <c r="B40" s="9" t="s">
        <v>151</v>
      </c>
      <c r="C40" s="50" t="s">
        <v>220</v>
      </c>
      <c r="D40" s="9" t="s">
        <v>153</v>
      </c>
      <c r="E40" s="18" t="s">
        <v>95</v>
      </c>
      <c r="F40" s="23">
        <v>1</v>
      </c>
      <c r="G40" s="51" t="s">
        <v>152</v>
      </c>
      <c r="H40" s="51" t="s">
        <v>152</v>
      </c>
      <c r="I40" s="2"/>
      <c r="J40" s="2"/>
      <c r="K40" s="2">
        <v>102000</v>
      </c>
      <c r="L40" s="1">
        <v>50</v>
      </c>
      <c r="M40" s="10">
        <f t="shared" si="1"/>
        <v>51000</v>
      </c>
      <c r="N40" s="11" t="s">
        <v>183</v>
      </c>
    </row>
    <row r="41" spans="1:14" ht="15" customHeight="1">
      <c r="A41" s="1">
        <v>28</v>
      </c>
      <c r="B41" s="9" t="s">
        <v>151</v>
      </c>
      <c r="C41" s="9" t="s">
        <v>154</v>
      </c>
      <c r="D41" s="9" t="s">
        <v>156</v>
      </c>
      <c r="E41" s="18" t="s">
        <v>95</v>
      </c>
      <c r="F41" s="23">
        <v>1</v>
      </c>
      <c r="G41" s="51" t="s">
        <v>155</v>
      </c>
      <c r="H41" s="51" t="s">
        <v>155</v>
      </c>
      <c r="I41" s="2"/>
      <c r="J41" s="2"/>
      <c r="K41" s="10">
        <v>24000</v>
      </c>
      <c r="L41" s="1">
        <v>30</v>
      </c>
      <c r="M41" s="10">
        <f t="shared" si="1"/>
        <v>7200</v>
      </c>
      <c r="N41" s="11" t="s">
        <v>183</v>
      </c>
    </row>
    <row r="42" spans="1:14" ht="15" customHeight="1">
      <c r="A42" s="1">
        <v>29</v>
      </c>
      <c r="B42" s="9" t="s">
        <v>157</v>
      </c>
      <c r="C42" s="9" t="s">
        <v>158</v>
      </c>
      <c r="D42" s="9" t="s">
        <v>160</v>
      </c>
      <c r="E42" s="18" t="s">
        <v>33</v>
      </c>
      <c r="F42" s="23">
        <v>1</v>
      </c>
      <c r="G42" s="51" t="s">
        <v>161</v>
      </c>
      <c r="H42" s="51" t="s">
        <v>161</v>
      </c>
      <c r="I42" s="2"/>
      <c r="J42" s="2"/>
      <c r="K42" s="10">
        <v>31500</v>
      </c>
      <c r="L42" s="1">
        <v>20</v>
      </c>
      <c r="M42" s="10">
        <f t="shared" si="1"/>
        <v>6300</v>
      </c>
      <c r="N42" s="11" t="s">
        <v>183</v>
      </c>
    </row>
    <row r="43" spans="1:14" ht="15" customHeight="1">
      <c r="A43" s="1">
        <v>30</v>
      </c>
      <c r="B43" s="9" t="s">
        <v>157</v>
      </c>
      <c r="C43" s="50" t="s">
        <v>222</v>
      </c>
      <c r="D43" s="9"/>
      <c r="E43" s="18" t="s">
        <v>33</v>
      </c>
      <c r="F43" s="23">
        <v>1</v>
      </c>
      <c r="G43" s="51" t="s">
        <v>162</v>
      </c>
      <c r="H43" s="51" t="s">
        <v>162</v>
      </c>
      <c r="I43" s="2"/>
      <c r="J43" s="2"/>
      <c r="K43" s="10">
        <v>16000</v>
      </c>
      <c r="L43" s="1">
        <v>20</v>
      </c>
      <c r="M43" s="10">
        <f t="shared" si="1"/>
        <v>3200</v>
      </c>
      <c r="N43" s="11" t="s">
        <v>183</v>
      </c>
    </row>
    <row r="44" spans="1:14" ht="15" customHeight="1">
      <c r="A44" s="1">
        <v>31</v>
      </c>
      <c r="B44" s="9" t="s">
        <v>157</v>
      </c>
      <c r="C44" s="50" t="s">
        <v>223</v>
      </c>
      <c r="D44" s="9" t="s">
        <v>165</v>
      </c>
      <c r="E44" s="18" t="s">
        <v>95</v>
      </c>
      <c r="F44" s="23">
        <v>1</v>
      </c>
      <c r="G44" s="51" t="s">
        <v>163</v>
      </c>
      <c r="H44" s="51" t="s">
        <v>163</v>
      </c>
      <c r="I44" s="2"/>
      <c r="J44" s="2"/>
      <c r="K44" s="10">
        <v>35600</v>
      </c>
      <c r="L44" s="1">
        <v>20</v>
      </c>
      <c r="M44" s="10">
        <f t="shared" si="1"/>
        <v>7120</v>
      </c>
      <c r="N44" s="11" t="s">
        <v>183</v>
      </c>
    </row>
    <row r="45" spans="1:14" ht="15" customHeight="1">
      <c r="A45" s="1">
        <v>32</v>
      </c>
      <c r="B45" s="9" t="s">
        <v>157</v>
      </c>
      <c r="C45" s="9" t="s">
        <v>159</v>
      </c>
      <c r="D45" s="9" t="s">
        <v>166</v>
      </c>
      <c r="E45" s="18" t="s">
        <v>95</v>
      </c>
      <c r="F45" s="23">
        <v>1</v>
      </c>
      <c r="G45" s="51" t="s">
        <v>164</v>
      </c>
      <c r="H45" s="51" t="s">
        <v>164</v>
      </c>
      <c r="I45" s="2"/>
      <c r="J45" s="2"/>
      <c r="K45" s="10">
        <v>46900</v>
      </c>
      <c r="L45" s="1">
        <v>30</v>
      </c>
      <c r="M45" s="10">
        <f t="shared" si="1"/>
        <v>14070</v>
      </c>
      <c r="N45" s="11" t="s">
        <v>183</v>
      </c>
    </row>
    <row r="46" spans="1:14" ht="15" customHeight="1">
      <c r="A46" s="1">
        <v>33</v>
      </c>
      <c r="B46" s="9" t="s">
        <v>167</v>
      </c>
      <c r="C46" s="9" t="s">
        <v>168</v>
      </c>
      <c r="D46" s="9" t="s">
        <v>170</v>
      </c>
      <c r="E46" s="18" t="s">
        <v>95</v>
      </c>
      <c r="F46" s="23">
        <v>1</v>
      </c>
      <c r="G46" s="51" t="s">
        <v>169</v>
      </c>
      <c r="H46" s="51" t="s">
        <v>169</v>
      </c>
      <c r="I46" s="2"/>
      <c r="J46" s="2"/>
      <c r="K46" s="10">
        <v>110000</v>
      </c>
      <c r="L46" s="1">
        <v>25</v>
      </c>
      <c r="M46" s="10">
        <f t="shared" si="1"/>
        <v>27500</v>
      </c>
      <c r="N46" s="11" t="s">
        <v>183</v>
      </c>
    </row>
    <row r="47" spans="1:14" ht="15" customHeight="1">
      <c r="A47" s="1">
        <v>34</v>
      </c>
      <c r="B47" s="9" t="s">
        <v>171</v>
      </c>
      <c r="C47" s="9" t="s">
        <v>172</v>
      </c>
      <c r="D47" s="9" t="s">
        <v>147</v>
      </c>
      <c r="E47" s="18" t="s">
        <v>95</v>
      </c>
      <c r="F47" s="23">
        <v>1</v>
      </c>
      <c r="G47" s="51" t="s">
        <v>173</v>
      </c>
      <c r="H47" s="51" t="s">
        <v>173</v>
      </c>
      <c r="I47" s="2"/>
      <c r="J47" s="2"/>
      <c r="K47" s="10">
        <v>87500</v>
      </c>
      <c r="L47" s="1">
        <v>50</v>
      </c>
      <c r="M47" s="10">
        <f t="shared" si="1"/>
        <v>43750</v>
      </c>
      <c r="N47" s="11" t="s">
        <v>183</v>
      </c>
    </row>
    <row r="48" spans="1:14" ht="15" customHeight="1">
      <c r="A48" s="1">
        <v>35</v>
      </c>
      <c r="B48" s="9" t="s">
        <v>174</v>
      </c>
      <c r="C48" s="9" t="s">
        <v>176</v>
      </c>
      <c r="D48" s="9" t="s">
        <v>175</v>
      </c>
      <c r="E48" s="18" t="s">
        <v>95</v>
      </c>
      <c r="F48" s="23">
        <v>1</v>
      </c>
      <c r="G48" s="18" t="s">
        <v>164</v>
      </c>
      <c r="H48" s="18" t="s">
        <v>164</v>
      </c>
      <c r="I48" s="2"/>
      <c r="J48" s="2"/>
      <c r="K48" s="10">
        <v>79000</v>
      </c>
      <c r="L48" s="1">
        <v>45</v>
      </c>
      <c r="M48" s="10">
        <f t="shared" si="1"/>
        <v>35550</v>
      </c>
      <c r="N48" s="11" t="s">
        <v>183</v>
      </c>
    </row>
    <row r="49" spans="1:14" ht="15" customHeight="1">
      <c r="A49" s="1">
        <v>36</v>
      </c>
      <c r="B49" s="9" t="s">
        <v>177</v>
      </c>
      <c r="C49" s="9" t="s">
        <v>178</v>
      </c>
      <c r="D49" s="9" t="s">
        <v>180</v>
      </c>
      <c r="E49" s="18" t="s">
        <v>95</v>
      </c>
      <c r="F49" s="23">
        <v>2</v>
      </c>
      <c r="G49" s="18"/>
      <c r="H49" s="18"/>
      <c r="I49" s="2"/>
      <c r="J49" s="2"/>
      <c r="K49" s="10">
        <v>96000</v>
      </c>
      <c r="L49" s="1">
        <v>30</v>
      </c>
      <c r="M49" s="10">
        <f t="shared" si="1"/>
        <v>28800</v>
      </c>
      <c r="N49" s="11" t="s">
        <v>183</v>
      </c>
    </row>
    <row r="50" spans="1:14" ht="15" customHeight="1">
      <c r="A50" s="1">
        <v>37</v>
      </c>
      <c r="B50" s="9" t="s">
        <v>177</v>
      </c>
      <c r="C50" s="9" t="s">
        <v>179</v>
      </c>
      <c r="D50" s="9" t="s">
        <v>180</v>
      </c>
      <c r="E50" s="18" t="s">
        <v>95</v>
      </c>
      <c r="F50" s="23">
        <v>1</v>
      </c>
      <c r="G50" s="18"/>
      <c r="H50" s="23"/>
      <c r="I50" s="2"/>
      <c r="J50" s="2"/>
      <c r="K50" s="10">
        <v>36000</v>
      </c>
      <c r="L50" s="1">
        <v>30</v>
      </c>
      <c r="M50" s="10">
        <f t="shared" si="1"/>
        <v>10800</v>
      </c>
      <c r="N50" s="11" t="s">
        <v>183</v>
      </c>
    </row>
    <row r="51" spans="1:14" ht="15" customHeight="1">
      <c r="A51" s="1">
        <v>38</v>
      </c>
      <c r="B51" s="9" t="s">
        <v>181</v>
      </c>
      <c r="C51" s="9" t="s">
        <v>182</v>
      </c>
      <c r="D51" s="9"/>
      <c r="E51" s="18" t="s">
        <v>129</v>
      </c>
      <c r="F51" s="23">
        <v>1</v>
      </c>
      <c r="G51" s="18"/>
      <c r="H51" s="23"/>
      <c r="I51" s="2"/>
      <c r="J51" s="2"/>
      <c r="K51" s="10">
        <v>20000</v>
      </c>
      <c r="L51" s="1">
        <v>100</v>
      </c>
      <c r="M51" s="10">
        <f t="shared" si="1"/>
        <v>20000</v>
      </c>
      <c r="N51" s="11" t="s">
        <v>183</v>
      </c>
    </row>
    <row r="52" spans="1:14" ht="15" customHeight="1">
      <c r="A52" s="1">
        <v>39</v>
      </c>
      <c r="B52" s="9" t="s">
        <v>185</v>
      </c>
      <c r="C52" s="50" t="s">
        <v>224</v>
      </c>
      <c r="D52" s="9"/>
      <c r="E52" s="18" t="s">
        <v>34</v>
      </c>
      <c r="F52" s="23">
        <v>1</v>
      </c>
      <c r="G52" s="18"/>
      <c r="H52" s="18"/>
      <c r="I52" s="2"/>
      <c r="J52" s="2"/>
      <c r="K52" s="52">
        <v>22000</v>
      </c>
      <c r="L52" s="53">
        <v>30</v>
      </c>
      <c r="M52" s="10">
        <f>K52*L52/100</f>
        <v>6600</v>
      </c>
      <c r="N52" s="11" t="s">
        <v>184</v>
      </c>
    </row>
    <row r="53" spans="1:14" ht="15" customHeight="1">
      <c r="A53" s="1">
        <v>40</v>
      </c>
      <c r="B53" s="9" t="s">
        <v>100</v>
      </c>
      <c r="C53" s="9" t="s">
        <v>77</v>
      </c>
      <c r="D53" s="9" t="s">
        <v>180</v>
      </c>
      <c r="E53" s="18" t="s">
        <v>34</v>
      </c>
      <c r="F53" s="23">
        <v>3</v>
      </c>
      <c r="G53" s="18" t="s">
        <v>163</v>
      </c>
      <c r="H53" s="18" t="s">
        <v>163</v>
      </c>
      <c r="I53" s="2"/>
      <c r="J53" s="2"/>
      <c r="K53" s="2">
        <v>26000</v>
      </c>
      <c r="L53" s="1">
        <v>30</v>
      </c>
      <c r="M53" s="10">
        <f>K53*L53/100</f>
        <v>7800</v>
      </c>
      <c r="N53" s="11" t="s">
        <v>186</v>
      </c>
    </row>
    <row r="54" spans="1:14" ht="15" customHeight="1">
      <c r="A54" s="142" t="s">
        <v>35</v>
      </c>
      <c r="B54" s="152"/>
      <c r="C54" s="152"/>
      <c r="D54" s="153"/>
      <c r="E54" s="19"/>
      <c r="F54" s="12"/>
      <c r="G54" s="29"/>
      <c r="H54" s="31"/>
      <c r="I54" s="10"/>
      <c r="J54" s="10"/>
      <c r="K54" s="10">
        <f>SUM(K34:K53)</f>
        <v>2302600</v>
      </c>
      <c r="L54" s="10"/>
      <c r="M54" s="10">
        <f>SUM(M34:M51)</f>
        <v>1045845</v>
      </c>
      <c r="N54" s="11"/>
    </row>
    <row r="55" spans="1:14" ht="15" customHeight="1">
      <c r="A55" s="145" t="s">
        <v>32</v>
      </c>
      <c r="B55" s="145"/>
      <c r="C55" s="145"/>
      <c r="D55" s="13"/>
      <c r="E55" s="20"/>
      <c r="F55" s="14"/>
      <c r="G55" s="30"/>
      <c r="H55" s="32"/>
      <c r="I55" s="146" t="s">
        <v>208</v>
      </c>
      <c r="J55" s="147"/>
      <c r="K55" s="147"/>
      <c r="L55" s="147"/>
      <c r="M55" s="147"/>
      <c r="N55" s="147"/>
    </row>
    <row r="56" spans="1:14" ht="15" customHeight="1">
      <c r="A56" s="148" t="s">
        <v>127</v>
      </c>
      <c r="B56" s="149"/>
      <c r="C56" s="149"/>
      <c r="D56" s="149"/>
      <c r="E56" s="21"/>
      <c r="F56" s="14"/>
      <c r="G56" s="30"/>
      <c r="H56" s="32"/>
      <c r="I56" s="15"/>
      <c r="J56" s="16"/>
      <c r="K56" s="16"/>
      <c r="L56" s="15"/>
      <c r="M56" s="16"/>
      <c r="N56" s="17"/>
    </row>
    <row r="57" spans="1:14" ht="22.5">
      <c r="A57" s="157" t="s">
        <v>25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ht="15" customHeight="1">
      <c r="A58" s="5"/>
      <c r="B58" s="5"/>
      <c r="C58" s="5"/>
      <c r="D58" s="5"/>
      <c r="E58" s="5"/>
      <c r="F58" s="159" t="s">
        <v>126</v>
      </c>
      <c r="G58" s="159"/>
      <c r="H58" s="159"/>
      <c r="I58" s="159"/>
      <c r="J58" s="6"/>
      <c r="K58" s="6"/>
      <c r="L58" s="160"/>
      <c r="M58" s="160"/>
      <c r="N58" s="160"/>
    </row>
    <row r="59" spans="1:14" ht="15" customHeight="1">
      <c r="A59" s="161" t="s">
        <v>125</v>
      </c>
      <c r="B59" s="162"/>
      <c r="C59" s="162"/>
      <c r="D59" s="162"/>
      <c r="E59" s="162"/>
      <c r="F59" s="22"/>
      <c r="G59" s="28"/>
      <c r="H59" s="28"/>
      <c r="I59" s="7"/>
      <c r="J59" s="7"/>
      <c r="K59" s="163" t="s">
        <v>26</v>
      </c>
      <c r="L59" s="164"/>
      <c r="M59" s="164"/>
      <c r="N59" s="164"/>
    </row>
    <row r="60" spans="1:14" ht="15" customHeight="1">
      <c r="A60" s="151" t="s">
        <v>1</v>
      </c>
      <c r="B60" s="151" t="s">
        <v>2</v>
      </c>
      <c r="C60" s="151" t="s">
        <v>3</v>
      </c>
      <c r="D60" s="151" t="s">
        <v>4</v>
      </c>
      <c r="E60" s="154" t="s">
        <v>27</v>
      </c>
      <c r="F60" s="151" t="s">
        <v>5</v>
      </c>
      <c r="G60" s="155" t="s">
        <v>28</v>
      </c>
      <c r="H60" s="151" t="s">
        <v>6</v>
      </c>
      <c r="I60" s="150" t="s">
        <v>7</v>
      </c>
      <c r="J60" s="150"/>
      <c r="K60" s="150" t="s">
        <v>29</v>
      </c>
      <c r="L60" s="150"/>
      <c r="M60" s="150"/>
      <c r="N60" s="151" t="s">
        <v>8</v>
      </c>
    </row>
    <row r="61" spans="1:14" ht="15" customHeight="1">
      <c r="A61" s="151"/>
      <c r="B61" s="151"/>
      <c r="C61" s="151"/>
      <c r="D61" s="151"/>
      <c r="E61" s="154"/>
      <c r="F61" s="151"/>
      <c r="G61" s="156"/>
      <c r="H61" s="151"/>
      <c r="I61" s="8" t="s">
        <v>9</v>
      </c>
      <c r="J61" s="8" t="s">
        <v>10</v>
      </c>
      <c r="K61" s="8" t="s">
        <v>11</v>
      </c>
      <c r="L61" s="8" t="s">
        <v>30</v>
      </c>
      <c r="M61" s="8" t="s">
        <v>12</v>
      </c>
      <c r="N61" s="151"/>
    </row>
    <row r="62" spans="1:14" ht="15" customHeight="1">
      <c r="A62" s="1">
        <v>41</v>
      </c>
      <c r="B62" s="9" t="s">
        <v>187</v>
      </c>
      <c r="C62" s="9"/>
      <c r="D62" s="9"/>
      <c r="E62" s="18" t="s">
        <v>34</v>
      </c>
      <c r="F62" s="23">
        <v>10</v>
      </c>
      <c r="G62" s="18"/>
      <c r="H62" s="18"/>
      <c r="I62" s="2"/>
      <c r="J62" s="2"/>
      <c r="K62" s="2">
        <v>12000</v>
      </c>
      <c r="L62" s="1">
        <v>20</v>
      </c>
      <c r="M62" s="10">
        <f>K62*L62/100</f>
        <v>2400</v>
      </c>
      <c r="N62" s="11" t="s">
        <v>186</v>
      </c>
    </row>
    <row r="63" spans="1:14" ht="15" customHeight="1">
      <c r="A63" s="1">
        <v>42</v>
      </c>
      <c r="B63" s="9" t="s">
        <v>188</v>
      </c>
      <c r="C63" s="9"/>
      <c r="D63" s="9"/>
      <c r="E63" s="54" t="s">
        <v>225</v>
      </c>
      <c r="F63" s="23">
        <v>10</v>
      </c>
      <c r="G63" s="18"/>
      <c r="H63" s="18"/>
      <c r="I63" s="2"/>
      <c r="J63" s="2"/>
      <c r="K63" s="2">
        <v>45000</v>
      </c>
      <c r="L63" s="1">
        <v>100</v>
      </c>
      <c r="M63" s="10">
        <f aca="true" t="shared" si="2" ref="M63:M73">K63*L63/100</f>
        <v>45000</v>
      </c>
      <c r="N63" s="55" t="s">
        <v>226</v>
      </c>
    </row>
    <row r="64" spans="1:14" ht="15" customHeight="1">
      <c r="A64" s="1">
        <v>43</v>
      </c>
      <c r="B64" s="9" t="s">
        <v>189</v>
      </c>
      <c r="C64" s="9"/>
      <c r="D64" s="9" t="s">
        <v>215</v>
      </c>
      <c r="E64" s="18" t="s">
        <v>95</v>
      </c>
      <c r="F64" s="23">
        <v>9</v>
      </c>
      <c r="G64" s="18"/>
      <c r="H64" s="18"/>
      <c r="I64" s="2"/>
      <c r="J64" s="2"/>
      <c r="K64" s="2">
        <v>23000</v>
      </c>
      <c r="L64" s="1">
        <v>20</v>
      </c>
      <c r="M64" s="10">
        <f t="shared" si="2"/>
        <v>4600</v>
      </c>
      <c r="N64" s="11" t="s">
        <v>196</v>
      </c>
    </row>
    <row r="65" spans="1:14" ht="15" customHeight="1">
      <c r="A65" s="1">
        <v>44</v>
      </c>
      <c r="B65" s="9" t="s">
        <v>190</v>
      </c>
      <c r="C65" s="9"/>
      <c r="D65" s="9" t="s">
        <v>216</v>
      </c>
      <c r="E65" s="18" t="s">
        <v>34</v>
      </c>
      <c r="F65" s="23">
        <v>2</v>
      </c>
      <c r="G65" s="18"/>
      <c r="H65" s="18"/>
      <c r="I65" s="2"/>
      <c r="J65" s="2"/>
      <c r="K65" s="2">
        <v>4000</v>
      </c>
      <c r="L65" s="1">
        <v>20</v>
      </c>
      <c r="M65" s="10">
        <f t="shared" si="2"/>
        <v>800</v>
      </c>
      <c r="N65" s="11" t="s">
        <v>196</v>
      </c>
    </row>
    <row r="66" spans="1:14" ht="15" customHeight="1">
      <c r="A66" s="1">
        <v>45</v>
      </c>
      <c r="B66" s="9" t="s">
        <v>191</v>
      </c>
      <c r="C66" s="9" t="s">
        <v>192</v>
      </c>
      <c r="D66" s="9" t="s">
        <v>217</v>
      </c>
      <c r="E66" s="18" t="s">
        <v>34</v>
      </c>
      <c r="F66" s="23">
        <v>4</v>
      </c>
      <c r="G66" s="18"/>
      <c r="H66" s="18"/>
      <c r="I66" s="2"/>
      <c r="J66" s="2"/>
      <c r="K66" s="2">
        <v>8000</v>
      </c>
      <c r="L66" s="1">
        <v>20</v>
      </c>
      <c r="M66" s="10">
        <f t="shared" si="2"/>
        <v>1600</v>
      </c>
      <c r="N66" s="11" t="s">
        <v>88</v>
      </c>
    </row>
    <row r="67" spans="1:14" ht="15" customHeight="1">
      <c r="A67" s="1">
        <v>46</v>
      </c>
      <c r="B67" s="9" t="s">
        <v>193</v>
      </c>
      <c r="C67" s="9"/>
      <c r="D67" s="9"/>
      <c r="E67" s="18" t="s">
        <v>95</v>
      </c>
      <c r="F67" s="23">
        <v>20</v>
      </c>
      <c r="G67" s="18"/>
      <c r="H67" s="18"/>
      <c r="I67" s="2"/>
      <c r="J67" s="2"/>
      <c r="K67" s="2">
        <v>44000</v>
      </c>
      <c r="L67" s="1">
        <v>15</v>
      </c>
      <c r="M67" s="10">
        <f t="shared" si="2"/>
        <v>6600</v>
      </c>
      <c r="N67" s="11" t="s">
        <v>88</v>
      </c>
    </row>
    <row r="68" spans="1:14" ht="15" customHeight="1">
      <c r="A68" s="1">
        <v>47</v>
      </c>
      <c r="B68" s="9" t="s">
        <v>194</v>
      </c>
      <c r="C68" s="9"/>
      <c r="D68" s="9"/>
      <c r="E68" s="18" t="s">
        <v>95</v>
      </c>
      <c r="F68" s="23">
        <v>10</v>
      </c>
      <c r="G68" s="18"/>
      <c r="H68" s="18"/>
      <c r="I68" s="2"/>
      <c r="J68" s="2"/>
      <c r="K68" s="10">
        <v>4000</v>
      </c>
      <c r="L68" s="1">
        <v>15</v>
      </c>
      <c r="M68" s="10">
        <f t="shared" si="2"/>
        <v>600</v>
      </c>
      <c r="N68" s="11" t="s">
        <v>88</v>
      </c>
    </row>
    <row r="69" spans="1:14" ht="15" customHeight="1">
      <c r="A69" s="1">
        <v>48</v>
      </c>
      <c r="B69" s="9" t="s">
        <v>195</v>
      </c>
      <c r="C69" s="9"/>
      <c r="D69" s="9"/>
      <c r="E69" s="18" t="s">
        <v>33</v>
      </c>
      <c r="F69" s="23">
        <v>20</v>
      </c>
      <c r="G69" s="18"/>
      <c r="H69" s="18"/>
      <c r="I69" s="2"/>
      <c r="J69" s="2"/>
      <c r="K69" s="10">
        <v>5000</v>
      </c>
      <c r="L69" s="1">
        <v>15</v>
      </c>
      <c r="M69" s="10">
        <f t="shared" si="2"/>
        <v>750</v>
      </c>
      <c r="N69" s="11" t="s">
        <v>88</v>
      </c>
    </row>
    <row r="70" spans="1:14" ht="15" customHeight="1">
      <c r="A70" s="1">
        <v>49</v>
      </c>
      <c r="B70" s="9" t="s">
        <v>197</v>
      </c>
      <c r="C70" s="9" t="s">
        <v>200</v>
      </c>
      <c r="D70" s="9" t="s">
        <v>218</v>
      </c>
      <c r="E70" s="54" t="s">
        <v>34</v>
      </c>
      <c r="F70" s="23">
        <v>1</v>
      </c>
      <c r="G70" s="18"/>
      <c r="H70" s="18"/>
      <c r="I70" s="2"/>
      <c r="J70" s="2"/>
      <c r="K70" s="10">
        <v>2800</v>
      </c>
      <c r="L70" s="1">
        <v>5</v>
      </c>
      <c r="M70" s="10">
        <f t="shared" si="2"/>
        <v>140</v>
      </c>
      <c r="N70" s="11" t="s">
        <v>204</v>
      </c>
    </row>
    <row r="71" spans="1:14" ht="15" customHeight="1">
      <c r="A71" s="1">
        <v>50</v>
      </c>
      <c r="B71" s="9" t="s">
        <v>198</v>
      </c>
      <c r="C71" s="9" t="s">
        <v>201</v>
      </c>
      <c r="D71" s="9" t="s">
        <v>216</v>
      </c>
      <c r="E71" s="54" t="s">
        <v>34</v>
      </c>
      <c r="F71" s="23">
        <v>1</v>
      </c>
      <c r="G71" s="18"/>
      <c r="H71" s="18"/>
      <c r="I71" s="2"/>
      <c r="J71" s="2"/>
      <c r="K71" s="10">
        <v>2600</v>
      </c>
      <c r="L71" s="1">
        <v>5</v>
      </c>
      <c r="M71" s="10">
        <f t="shared" si="2"/>
        <v>130</v>
      </c>
      <c r="N71" s="11" t="s">
        <v>204</v>
      </c>
    </row>
    <row r="72" spans="1:14" ht="15" customHeight="1">
      <c r="A72" s="1">
        <v>51</v>
      </c>
      <c r="B72" s="9" t="s">
        <v>199</v>
      </c>
      <c r="C72" s="9" t="s">
        <v>202</v>
      </c>
      <c r="D72" s="9"/>
      <c r="E72" s="54" t="s">
        <v>34</v>
      </c>
      <c r="F72" s="23">
        <v>1</v>
      </c>
      <c r="G72" s="18"/>
      <c r="H72" s="18"/>
      <c r="I72" s="2"/>
      <c r="J72" s="2"/>
      <c r="K72" s="10">
        <v>2500</v>
      </c>
      <c r="L72" s="1">
        <v>5</v>
      </c>
      <c r="M72" s="10">
        <f t="shared" si="2"/>
        <v>125</v>
      </c>
      <c r="N72" s="11" t="s">
        <v>203</v>
      </c>
    </row>
    <row r="73" spans="1:14" ht="15" customHeight="1">
      <c r="A73" s="1">
        <v>52</v>
      </c>
      <c r="B73" s="9" t="s">
        <v>205</v>
      </c>
      <c r="C73" s="9"/>
      <c r="D73" s="9"/>
      <c r="E73" s="18" t="s">
        <v>206</v>
      </c>
      <c r="F73" s="23">
        <v>1</v>
      </c>
      <c r="G73" s="18"/>
      <c r="H73" s="18"/>
      <c r="I73" s="2"/>
      <c r="J73" s="2"/>
      <c r="K73" s="10">
        <v>26000</v>
      </c>
      <c r="L73" s="1">
        <v>50</v>
      </c>
      <c r="M73" s="10">
        <f t="shared" si="2"/>
        <v>13000</v>
      </c>
      <c r="N73" s="11" t="s">
        <v>207</v>
      </c>
    </row>
    <row r="74" spans="1:14" ht="15" customHeight="1">
      <c r="A74" s="1"/>
      <c r="B74" s="9"/>
      <c r="C74" s="9"/>
      <c r="D74" s="9"/>
      <c r="E74" s="18"/>
      <c r="F74" s="23"/>
      <c r="G74" s="18"/>
      <c r="H74" s="23"/>
      <c r="I74" s="2"/>
      <c r="J74" s="2"/>
      <c r="K74" s="10"/>
      <c r="L74" s="1"/>
      <c r="M74" s="10"/>
      <c r="N74" s="11"/>
    </row>
    <row r="75" spans="1:14" ht="15" customHeight="1">
      <c r="A75" s="1"/>
      <c r="B75" s="9"/>
      <c r="C75" s="9"/>
      <c r="D75" s="9"/>
      <c r="E75" s="18"/>
      <c r="F75" s="23"/>
      <c r="G75" s="18"/>
      <c r="H75" s="23"/>
      <c r="I75" s="2"/>
      <c r="J75" s="2"/>
      <c r="K75" s="10"/>
      <c r="L75" s="1"/>
      <c r="M75" s="10"/>
      <c r="N75" s="11"/>
    </row>
    <row r="76" spans="1:14" ht="15" customHeight="1">
      <c r="A76" s="1"/>
      <c r="B76" s="9"/>
      <c r="C76" s="9"/>
      <c r="D76" s="9"/>
      <c r="E76" s="18"/>
      <c r="F76" s="23"/>
      <c r="G76" s="18"/>
      <c r="H76" s="18"/>
      <c r="I76" s="2"/>
      <c r="J76" s="2"/>
      <c r="K76" s="10"/>
      <c r="L76" s="1"/>
      <c r="M76" s="10"/>
      <c r="N76" s="11"/>
    </row>
    <row r="77" spans="1:14" ht="15" customHeight="1">
      <c r="A77" s="1"/>
      <c r="B77" s="9"/>
      <c r="C77" s="9"/>
      <c r="D77" s="9"/>
      <c r="E77" s="18"/>
      <c r="F77" s="23"/>
      <c r="G77" s="18"/>
      <c r="H77" s="23"/>
      <c r="I77" s="2"/>
      <c r="J77" s="2"/>
      <c r="K77" s="10"/>
      <c r="L77" s="1"/>
      <c r="M77" s="10"/>
      <c r="N77" s="11"/>
    </row>
    <row r="78" spans="1:14" ht="15" customHeight="1">
      <c r="A78" s="1"/>
      <c r="B78" s="9"/>
      <c r="C78" s="9"/>
      <c r="D78" s="9"/>
      <c r="E78" s="18"/>
      <c r="F78" s="23"/>
      <c r="G78" s="18"/>
      <c r="H78" s="23"/>
      <c r="I78" s="2"/>
      <c r="J78" s="2"/>
      <c r="K78" s="10"/>
      <c r="L78" s="1"/>
      <c r="M78" s="10"/>
      <c r="N78" s="11"/>
    </row>
    <row r="79" spans="1:14" ht="15" customHeight="1">
      <c r="A79" s="142" t="s">
        <v>35</v>
      </c>
      <c r="B79" s="152"/>
      <c r="C79" s="152"/>
      <c r="D79" s="153"/>
      <c r="E79" s="19"/>
      <c r="F79" s="12"/>
      <c r="G79" s="29"/>
      <c r="H79" s="31"/>
      <c r="I79" s="10"/>
      <c r="J79" s="10"/>
      <c r="K79" s="10">
        <f>SUM(K62:K78)</f>
        <v>178900</v>
      </c>
      <c r="L79" s="10"/>
      <c r="M79" s="10">
        <f>SUM(M62:M78)</f>
        <v>75745</v>
      </c>
      <c r="N79" s="11"/>
    </row>
    <row r="80" spans="1:14" ht="15" customHeight="1">
      <c r="A80" s="142" t="s">
        <v>31</v>
      </c>
      <c r="B80" s="143"/>
      <c r="C80" s="143"/>
      <c r="D80" s="144"/>
      <c r="E80" s="19"/>
      <c r="F80" s="12"/>
      <c r="G80" s="29"/>
      <c r="H80" s="31"/>
      <c r="I80" s="10">
        <f>SUM(I62:I79)</f>
        <v>0</v>
      </c>
      <c r="J80" s="10"/>
      <c r="K80" s="10">
        <f>K79+K54+K26</f>
        <v>3501900</v>
      </c>
      <c r="L80" s="10" t="s">
        <v>262</v>
      </c>
      <c r="M80" s="10">
        <f>M79+M54+M26</f>
        <v>1773020</v>
      </c>
      <c r="N80" s="11"/>
    </row>
    <row r="81" spans="1:14" ht="15" customHeight="1">
      <c r="A81" s="145" t="s">
        <v>32</v>
      </c>
      <c r="B81" s="145"/>
      <c r="C81" s="145"/>
      <c r="D81" s="13"/>
      <c r="E81" s="20"/>
      <c r="F81" s="14"/>
      <c r="G81" s="30"/>
      <c r="H81" s="32"/>
      <c r="I81" s="146" t="s">
        <v>209</v>
      </c>
      <c r="J81" s="147"/>
      <c r="K81" s="147"/>
      <c r="L81" s="147"/>
      <c r="M81" s="147"/>
      <c r="N81" s="147"/>
    </row>
    <row r="82" spans="1:14" ht="15" customHeight="1">
      <c r="A82" s="148" t="s">
        <v>127</v>
      </c>
      <c r="B82" s="149"/>
      <c r="C82" s="149"/>
      <c r="D82" s="149"/>
      <c r="E82" s="21"/>
      <c r="F82" s="14"/>
      <c r="G82" s="30"/>
      <c r="H82" s="32"/>
      <c r="I82" s="15"/>
      <c r="J82" s="16"/>
      <c r="K82" s="16"/>
      <c r="L82" s="15"/>
      <c r="M82" s="16"/>
      <c r="N82" s="17"/>
    </row>
    <row r="83" spans="5:12" ht="14.25">
      <c r="E83"/>
      <c r="F83"/>
      <c r="L83"/>
    </row>
  </sheetData>
  <sheetProtection/>
  <mergeCells count="61">
    <mergeCell ref="A1:N1"/>
    <mergeCell ref="F2:I2"/>
    <mergeCell ref="L2:N2"/>
    <mergeCell ref="A3:E3"/>
    <mergeCell ref="K3:N3"/>
    <mergeCell ref="A4:A5"/>
    <mergeCell ref="K4:M4"/>
    <mergeCell ref="I4:J4"/>
    <mergeCell ref="H4:H5"/>
    <mergeCell ref="N4:N5"/>
    <mergeCell ref="A27:C27"/>
    <mergeCell ref="I27:N27"/>
    <mergeCell ref="G4:G5"/>
    <mergeCell ref="D4:D5"/>
    <mergeCell ref="A28:D28"/>
    <mergeCell ref="A26:D26"/>
    <mergeCell ref="E4:E5"/>
    <mergeCell ref="F4:F5"/>
    <mergeCell ref="B4:B5"/>
    <mergeCell ref="C4:C5"/>
    <mergeCell ref="A29:N29"/>
    <mergeCell ref="F30:I30"/>
    <mergeCell ref="L30:N30"/>
    <mergeCell ref="A31:E31"/>
    <mergeCell ref="K31:N31"/>
    <mergeCell ref="I32:J32"/>
    <mergeCell ref="K32:M32"/>
    <mergeCell ref="N32:N33"/>
    <mergeCell ref="A54:D54"/>
    <mergeCell ref="E32:E33"/>
    <mergeCell ref="F32:F33"/>
    <mergeCell ref="G32:G33"/>
    <mergeCell ref="H32:H33"/>
    <mergeCell ref="A32:A33"/>
    <mergeCell ref="B32:B33"/>
    <mergeCell ref="C32:C33"/>
    <mergeCell ref="D32:D33"/>
    <mergeCell ref="A57:N57"/>
    <mergeCell ref="F58:I58"/>
    <mergeCell ref="L58:N58"/>
    <mergeCell ref="A59:E59"/>
    <mergeCell ref="K59:N59"/>
    <mergeCell ref="A55:C55"/>
    <mergeCell ref="I55:N55"/>
    <mergeCell ref="A56:D56"/>
    <mergeCell ref="G60:G61"/>
    <mergeCell ref="H60:H61"/>
    <mergeCell ref="A60:A61"/>
    <mergeCell ref="B60:B61"/>
    <mergeCell ref="C60:C61"/>
    <mergeCell ref="D60:D61"/>
    <mergeCell ref="A80:D80"/>
    <mergeCell ref="A81:C81"/>
    <mergeCell ref="I81:N81"/>
    <mergeCell ref="A82:D82"/>
    <mergeCell ref="I60:J60"/>
    <mergeCell ref="K60:M60"/>
    <mergeCell ref="N60:N61"/>
    <mergeCell ref="A79:D79"/>
    <mergeCell ref="E60:E61"/>
    <mergeCell ref="F60:F6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2017-08-11T00:50:17Z</cp:lastPrinted>
  <dcterms:created xsi:type="dcterms:W3CDTF">1996-12-17T01:32:42Z</dcterms:created>
  <dcterms:modified xsi:type="dcterms:W3CDTF">2017-08-11T00:50:40Z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